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5" sheetId="1" r:id="rId1"/>
    <sheet name="прил7" sheetId="2" r:id="rId2"/>
    <sheet name="прил9" sheetId="3" r:id="rId3"/>
  </sheets>
  <definedNames/>
  <calcPr fullCalcOnLoad="1"/>
</workbook>
</file>

<file path=xl/sharedStrings.xml><?xml version="1.0" encoding="utf-8"?>
<sst xmlns="http://schemas.openxmlformats.org/spreadsheetml/2006/main" count="6580" uniqueCount="435">
  <si>
    <t>Подпрограмма "Система оценки качества образования и информационная открытость системы образования"</t>
  </si>
  <si>
    <t>07 5 0000</t>
  </si>
  <si>
    <t>07 5 0011</t>
  </si>
  <si>
    <t>08 0 4008</t>
  </si>
  <si>
    <t>Укрепление материально-технической базы (капитальный ремонт зданий и оборудования)</t>
  </si>
  <si>
    <t>10 2 4001</t>
  </si>
  <si>
    <t>Обеспечение деятельности муниципальных учреждений</t>
  </si>
  <si>
    <t>Оплата расходов, связанных с компенсацией проезда к месту учебы и обратно отдельным категориям обучающихся в школах- детских садах, школах начальных, неполных средних и средних (прочие расходы) (за счет субвенции из областного бюджета)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</si>
  <si>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(за счет субвенции из областного бюджета)</t>
  </si>
  <si>
    <t>12 0 0159</t>
  </si>
  <si>
    <t>02 1 0000</t>
  </si>
  <si>
    <t>02 2 0000</t>
  </si>
  <si>
    <t>02 2 0159</t>
  </si>
  <si>
    <t>02 3 0000</t>
  </si>
  <si>
    <t>02 3 0159</t>
  </si>
  <si>
    <t>02 4 0000</t>
  </si>
  <si>
    <t>02 4 0159</t>
  </si>
  <si>
    <t>02 5 0000</t>
  </si>
  <si>
    <t>02 6 0000</t>
  </si>
  <si>
    <t>02 6 0259</t>
  </si>
  <si>
    <t>09 0 6207</t>
  </si>
  <si>
    <t>09 0 6208</t>
  </si>
  <si>
    <t>99 0 0000</t>
  </si>
  <si>
    <t>99 0 0101</t>
  </si>
  <si>
    <t>99 0 6141</t>
  </si>
  <si>
    <t>07 2 0000</t>
  </si>
  <si>
    <t>04 0 0000</t>
  </si>
  <si>
    <t>99 0 0102</t>
  </si>
  <si>
    <t>730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</si>
  <si>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</si>
  <si>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</si>
  <si>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</si>
  <si>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</si>
  <si>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</si>
  <si>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11 0 1159</t>
  </si>
  <si>
    <t>Оснащение потребителей энергоресурсов- бюджетной сферы приборами учета всех видов энергоресурсов</t>
  </si>
  <si>
    <t>Сокращение потерь тепловой и электрической энергии</t>
  </si>
  <si>
    <t>11 0 1259</t>
  </si>
  <si>
    <t>07 2 0359</t>
  </si>
  <si>
    <t>07 2 0559</t>
  </si>
  <si>
    <t>07 3 0259</t>
  </si>
  <si>
    <t>Создание условий для полноценного отдыха, укрепления здоровья, личностного развития и занятости  детей (Расходы на содержание оздоровительных учреждений)</t>
  </si>
  <si>
    <t>Создание условий для полноценного отдыха, укрепления здоровья, личностного развития и занятости  детей (Расходы на компенсацию стоимости путевки и частичную оплату)</t>
  </si>
  <si>
    <t>07 3 0601</t>
  </si>
  <si>
    <t>07 3 0602</t>
  </si>
  <si>
    <t>95 0 6142</t>
  </si>
  <si>
    <t>95 0 6068</t>
  </si>
  <si>
    <t>Председатель контрольно-счетной палаты муниципального образования и его заместители</t>
  </si>
  <si>
    <t>95 0 0501</t>
  </si>
  <si>
    <t xml:space="preserve"> Резервный фонд администрации Коломенского муниципального района на предупреждение и ликвидацию чрезвычайных ситуаций и последствий стихийных бедствий</t>
  </si>
  <si>
    <t xml:space="preserve"> Резервный фонд администрации Коломенского муниципального района на непредвиденные расходы</t>
  </si>
  <si>
    <t>Бюджетные инвестиции в объекты капитального строительства муниципальной собственности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</si>
  <si>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</si>
  <si>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</si>
  <si>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</si>
  <si>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</si>
  <si>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600</t>
  </si>
  <si>
    <t>610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</si>
  <si>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</si>
  <si>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</si>
  <si>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</si>
  <si>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Частичная компенсация транспортных расходов организаций и индивидуальных предпринимателей по доставке продовольственных и      
промышленных товаров для граждан в сельские населенные пункты</t>
  </si>
  <si>
    <t>Субсидии юридическим лицам (кроме некоммерческих организаций), индивидуальным предпринимателям, физическим лицам</t>
  </si>
  <si>
    <t>07 2 6220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</si>
  <si>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щкол-детских садов, школ начальных, неполных средних и средних (за счет субвенции из областного бюджета)</t>
  </si>
  <si>
    <t>07 2 6222</t>
  </si>
  <si>
    <t>07 2 6223</t>
  </si>
  <si>
    <t>07 2 0159</t>
  </si>
  <si>
    <t>07 2 0259</t>
  </si>
  <si>
    <t>07 2 6224</t>
  </si>
  <si>
    <t>300</t>
  </si>
  <si>
    <t>310</t>
  </si>
  <si>
    <t>320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</si>
  <si>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</si>
  <si>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</si>
  <si>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
социальных выплат</t>
  </si>
  <si>
    <t>Социальные выплаты гражданам, кроме публичных нормативных социальных выплат</t>
  </si>
  <si>
    <t>07 3 0159</t>
  </si>
  <si>
    <t>07 1 6211</t>
  </si>
  <si>
    <t>07 1 0159</t>
  </si>
  <si>
    <t>07 1 0259</t>
  </si>
  <si>
    <t>Укрепление материально-технической базы муниципальных учреждений</t>
  </si>
  <si>
    <t>07 1 0359</t>
  </si>
  <si>
    <t xml:space="preserve">Субсидии бюджетным учреждениям </t>
  </si>
  <si>
    <t>07 2 6225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</si>
  <si>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 (за счет субвенции из областного бюджета)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</si>
  <si>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(за счет субвенции из областного бюджета)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</si>
  <si>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</si>
  <si>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</si>
  <si>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</si>
  <si>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</si>
  <si>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 xml:space="preserve">09 </t>
  </si>
  <si>
    <t xml:space="preserve">02 </t>
  </si>
  <si>
    <t>Скорая медицинская помощь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</si>
  <si>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</si>
  <si>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</si>
  <si>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</si>
  <si>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Специальные расходы</t>
  </si>
  <si>
    <t>880</t>
  </si>
  <si>
    <t>Социальное обеспечение населения</t>
  </si>
  <si>
    <t>Предоставление гражданам субсидий на оплату жилого помещения и коммунальных услуг (за счет субвенции из областного бюджета)</t>
  </si>
  <si>
    <t>Охрана семьи и детства</t>
  </si>
  <si>
    <t>95 0 0000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</si>
  <si>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</si>
  <si>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</si>
  <si>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</si>
  <si>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200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</si>
  <si>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</si>
  <si>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</si>
  <si>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</si>
  <si>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</si>
  <si>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</si>
  <si>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</si>
  <si>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95 0 6207</t>
  </si>
  <si>
    <t>95 0 6069</t>
  </si>
  <si>
    <t>Физическая культура и спорт</t>
  </si>
  <si>
    <t xml:space="preserve">Физическая культура </t>
  </si>
  <si>
    <t>Массовый спорт</t>
  </si>
  <si>
    <t xml:space="preserve">11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</si>
  <si>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</si>
  <si>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</si>
  <si>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</si>
  <si>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Обслуживание муниципального долга</t>
  </si>
  <si>
    <t>Всего</t>
  </si>
  <si>
    <t>Управление образования администрации Коломенского муниципального района</t>
  </si>
  <si>
    <t>10</t>
  </si>
  <si>
    <t>11</t>
  </si>
  <si>
    <t>12</t>
  </si>
  <si>
    <t>09</t>
  </si>
  <si>
    <t>07</t>
  </si>
  <si>
    <t>02</t>
  </si>
  <si>
    <t>08</t>
  </si>
  <si>
    <t>03</t>
  </si>
  <si>
    <t>04</t>
  </si>
  <si>
    <t>06</t>
  </si>
  <si>
    <t>05</t>
  </si>
  <si>
    <t>01</t>
  </si>
  <si>
    <t>Повышение квалификации, переподготовки, участие в семинарах, форумах и т.п. муниципальных служащих</t>
  </si>
  <si>
    <t>Размещение информации в СМИ и изготовление брошюр (сборников и др.) по вопросам муниципальной службы</t>
  </si>
  <si>
    <t>Внедрение нового и обновление действующего программного обеспечения</t>
  </si>
  <si>
    <t>Обновление офисного и компьютерного оборудования</t>
  </si>
  <si>
    <t>Аттестация рабочих мест</t>
  </si>
  <si>
    <t xml:space="preserve">Наименования </t>
  </si>
  <si>
    <t>ЦСР</t>
  </si>
  <si>
    <t>ВР</t>
  </si>
  <si>
    <t>05 0 0111</t>
  </si>
  <si>
    <t>05 0 0211</t>
  </si>
  <si>
    <t>05 0 0311</t>
  </si>
  <si>
    <t>05 0 0411</t>
  </si>
  <si>
    <t>05 0 0511</t>
  </si>
  <si>
    <t>06 1 0001</t>
  </si>
  <si>
    <t>06 2 0001</t>
  </si>
  <si>
    <t>Содействие обеспечению безопасных условий труда в организациях Коломенского муниципального района</t>
  </si>
  <si>
    <t>Развитие рынка туристических услуг, развитие внутреннего и въездного туризма на территории Коломенского района</t>
  </si>
  <si>
    <t>08 0 0001</t>
  </si>
  <si>
    <t>Продвижение туристического продукта, предоставляемого на территории района, на российском туристическом рынке</t>
  </si>
  <si>
    <t>08 0 0003</t>
  </si>
  <si>
    <t>Создание современной системы рекламно-информационной деятельности в сфере туризма</t>
  </si>
  <si>
    <t>08 0 0004</t>
  </si>
  <si>
    <t>04 0 0159</t>
  </si>
  <si>
    <t>Развитие спорта высших достижений Коломенского района</t>
  </si>
  <si>
    <t>03 0 0000</t>
  </si>
  <si>
    <t>05 0 0000</t>
  </si>
  <si>
    <t>06 1 0000</t>
  </si>
  <si>
    <t>06 2 0000</t>
  </si>
  <si>
    <t>06 3 0000</t>
  </si>
  <si>
    <t>08 0 0000</t>
  </si>
  <si>
    <t>01 0 0000</t>
  </si>
  <si>
    <t>Муниципальная программа Коломенского муниципального района "Развитие муниципальной службы Коломенского муниципального района на 2014-2016 годы"</t>
  </si>
  <si>
    <t>06 0 0000</t>
  </si>
  <si>
    <t>Муниципальная программа Коломенского муниципального района "Предпринимательство Коломенского муниципального района на 2014-2016 годы"</t>
  </si>
  <si>
    <t>Подпрограмма "Развитие малого и среднего предпринимательства в Коломенском муниципальном районе Московской области"</t>
  </si>
  <si>
    <t>Частичная компенсация субъектам малого и среднего предпринимательства со среднесписочной численностью работников более 30 человек затрат, связанных с приобретением оборудования в целях создания и (или) развития, и (или) модернизации производства товаров</t>
  </si>
  <si>
    <t>Подпрограмма "Развитие потребительского рынка и услуг на территории Коломенского муниципального района Московской области"</t>
  </si>
  <si>
    <t>Подпрограмма "Содействие занятости населения и развитию рынка труда в Коломенском муниципальном районе"</t>
  </si>
  <si>
    <t>Муниципальная программа "Дороги Коломенского муниципального района на 2014-2016 г.г."</t>
  </si>
  <si>
    <t>Муниципальная программа Коломенского муниципального района "Развитие туризма в Коломенском муниципальном районе на 2014-2018 годы"</t>
  </si>
  <si>
    <t>Муниципальная программа Коломенского муниципального района "Молодое поколение Коломенского муниципального района на 2014-2018 годы"</t>
  </si>
  <si>
    <t>Муниципальная программа Коломенского муниципального района "Развитие физической культуры и спорта в Коломенском муниципальном районе на 2014-2018 годы"</t>
  </si>
  <si>
    <t>10 0 0000</t>
  </si>
  <si>
    <t>Подпрограмма «Обеспечение устойчивого развития  сельских территорий в Коломенском муниципальном районе, в том числе улучшение жилищных условий граждан, проживающих в сельской местности, обеспечение сельских жителей сетевым газом, развитие инфраструктуры в сельской местности с комплексной компактной застройкой"</t>
  </si>
  <si>
    <t>10 2 0000</t>
  </si>
  <si>
    <t>10 2 0002</t>
  </si>
  <si>
    <t>Газификация сельских населенных пунктов</t>
  </si>
  <si>
    <t>Обеспечение жильем молодых семей и молодых специалистов, проживающих и работающих в сельской местности</t>
  </si>
  <si>
    <t>02 0 0000</t>
  </si>
  <si>
    <t>07 0 0000</t>
  </si>
  <si>
    <t>09 0 0000</t>
  </si>
  <si>
    <t>11 0 0000</t>
  </si>
  <si>
    <t>12 0 0000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</si>
  <si>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</si>
  <si>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</si>
  <si>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</si>
  <si>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>Подпрограмма «Создание условий для реализации полномочий Управления образования Коломенского муниципального района»</t>
  </si>
  <si>
    <t xml:space="preserve">классификации расходов бюджетов 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</si>
  <si>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</si>
  <si>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</si>
  <si>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</si>
  <si>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</si>
  <si>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</si>
  <si>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</si>
  <si>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</si>
  <si>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Обеспечение деятельности органов местного самоуправления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</si>
  <si>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</si>
  <si>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</si>
  <si>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на договорной основе оказываемых редакциями средств массовой информации информационных услуг</t>
  </si>
  <si>
    <t>Закупка товаров, работ и услуг для муниципальных нужд</t>
  </si>
  <si>
    <t>240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</si>
  <si>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</si>
  <si>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</si>
  <si>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 (за счет субвенции из областного бюджета)</t>
  </si>
  <si>
    <t>Обеспечение предоставления гражданам субсидий на оплату жилого помещения и коммунальных услуг(за счет субвенции из областного бюджета)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</si>
  <si>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 (за счет субвенции из областного бюджета)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</si>
  <si>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</si>
  <si>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</si>
  <si>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</si>
  <si>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</si>
  <si>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</si>
  <si>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13</t>
  </si>
  <si>
    <t>Членский взнос в Совет муниципальных образований Московской области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</si>
  <si>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</si>
  <si>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</si>
  <si>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</si>
  <si>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</si>
  <si>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</si>
  <si>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</si>
  <si>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110</t>
  </si>
  <si>
    <t>Другие вопросы в области национальной безопасности и правоохранительной деятельности</t>
  </si>
  <si>
    <t>14</t>
  </si>
  <si>
    <t>Мероприятия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</si>
  <si>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</si>
  <si>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</si>
  <si>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</si>
  <si>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</si>
  <si>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</t>
  </si>
  <si>
    <t xml:space="preserve">Коммунальное хозяйство </t>
  </si>
  <si>
    <t>Образование</t>
  </si>
  <si>
    <t>Общее образование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</si>
  <si>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 (за счет субвенции из областного бюджета)</t>
  </si>
  <si>
    <t>95 0 0011</t>
  </si>
  <si>
    <t>95 0 0012</t>
  </si>
  <si>
    <t>Строительство и проектирование подъездных дорог к населенным пунктам</t>
  </si>
  <si>
    <t>01 0 4001</t>
  </si>
  <si>
    <t>Подпрограмма "Сохранение, использование и популяризация объектов культурного наследия» (памятники истории и культуры)"</t>
  </si>
  <si>
    <t>02 1 0301</t>
  </si>
  <si>
    <t>Мероприятия по сохранению объектов культурного наследия - реставрация здания Усадьбы Макеева</t>
  </si>
  <si>
    <t>Подпрограмма "Развитие культурно-досуговой деятельности и поддержка  творческих проектов"</t>
  </si>
  <si>
    <t>Обеспечение деятельности учреждений культуры</t>
  </si>
  <si>
    <t>Подпрограмма "Развитие библиотечного дела"</t>
  </si>
  <si>
    <t>Обеспечение деятельности библиотек</t>
  </si>
  <si>
    <t>Комплектование книжного фонда библиотек</t>
  </si>
  <si>
    <t>Подпрограмма "Развитие муниципальных образовательных учреждений дополнительного образования детей (МОУДОД ДШИ)"</t>
  </si>
  <si>
    <t>Обеспечение деятельности учреждений дополнительного образования</t>
  </si>
  <si>
    <t>Подпрограмма "Выполнение отдельных функций Управления по культуре, спорту, туризму и делам молодёжи администрации Коломенского муниципального района"</t>
  </si>
  <si>
    <t>Проведение мероприятий в сфере культуры</t>
  </si>
  <si>
    <t>Подпрограмма "Укрепление материально-технической базы учреждений культуры, подведомственных Управлению по культуре, спорту, туризму и делам молодёжи администрации Коломенского муниципального района."</t>
  </si>
  <si>
    <t>Приобретение оборудования , инвентаря</t>
  </si>
  <si>
    <t>Проведение капитального ремонта объектов культуры и искусства</t>
  </si>
  <si>
    <t>03 0 0159</t>
  </si>
  <si>
    <t>03 0 0020</t>
  </si>
  <si>
    <t>Проведение мероприятий в сфере молодежной политики</t>
  </si>
  <si>
    <t>Обеспечение деятельности муниципальных учреждений в сфере физкультуры и спорта</t>
  </si>
  <si>
    <t>Проведение мероприятий в области физической культуры и спорта</t>
  </si>
  <si>
    <t>07 1 0000</t>
  </si>
  <si>
    <t>Мероприятия по ликвидации очередности в дошкольные образовательные организации и развитие инфраструктуры дошкольного образования (открытие новых групп)</t>
  </si>
  <si>
    <t>07 1 0559</t>
  </si>
  <si>
    <t>Обеспечение деятельности детских дошкольных учреждений</t>
  </si>
  <si>
    <t xml:space="preserve">Обеспечение мероприятий по проведению капитального ремонта, ремонта ограждений, замены оконных блоков, выполнению противопожарных мероприятий в муниципальных дошкольных образовательных организациях </t>
  </si>
  <si>
    <t>Приобретение оборудования и инвентаря</t>
  </si>
  <si>
    <t>07 1 1010</t>
  </si>
  <si>
    <t>Выплата именных стипендий Главы Коломенского муниципального района</t>
  </si>
  <si>
    <t>07 2 1001</t>
  </si>
  <si>
    <t>Обеспечение деятельности общеобразовательных учреждений</t>
  </si>
  <si>
    <t>Выполнение мероприятий по проведению текущего и капитального ремонта в общеобразовательных учреждениях</t>
  </si>
  <si>
    <t>07 2 0659</t>
  </si>
  <si>
    <t xml:space="preserve">Приобретение автобусов для доставки обучающихся в общеобразовательные организации  </t>
  </si>
  <si>
    <t>Обеспечение подвоза обучающихся к месту обучения</t>
  </si>
  <si>
    <t>07 2 0759</t>
  </si>
  <si>
    <t>07 2 0859</t>
  </si>
  <si>
    <t>07 3 0000</t>
  </si>
  <si>
    <t>07 4 0001</t>
  </si>
  <si>
    <t>Мероприятия в сфере оценки качества образования и информационная открытость системы образования</t>
  </si>
  <si>
    <t>07 4 0000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</si>
  <si>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</t>
  </si>
  <si>
    <t>04 0 4001</t>
  </si>
  <si>
    <t>04 0 4002</t>
  </si>
  <si>
    <t>Реконструкция спортивных объектов МУ "СК Непецино" в том числе ремонт здание, строительство футбольного стадиона</t>
  </si>
  <si>
    <t>Строительство физкультурно-оздоровительного комплекса с плавательным бассейном в п.Радужный</t>
  </si>
  <si>
    <t>Администрация Коломенского муниципального района</t>
  </si>
  <si>
    <t>код</t>
  </si>
  <si>
    <t xml:space="preserve">Дошкольное образование </t>
  </si>
  <si>
    <t>Управление по культуре, спорту, туризму и делам молодежи администрации Коломенского муниципального района</t>
  </si>
  <si>
    <t>Контрольно-счетная палата Коломенского муниципального района</t>
  </si>
  <si>
    <t>Совет депутатов Коломенского муниципального района</t>
  </si>
  <si>
    <t>Финансовое управление администрации Коломенского муниципального района</t>
  </si>
  <si>
    <t>Всего:</t>
  </si>
  <si>
    <t>Дошкольное образование</t>
  </si>
  <si>
    <t>95 0 0100</t>
  </si>
  <si>
    <t>06 3 0011</t>
  </si>
  <si>
    <t>99 0 0071</t>
  </si>
  <si>
    <t>99 0 0072</t>
  </si>
  <si>
    <t>Мероприятия по землеустройству и землепользованию</t>
  </si>
  <si>
    <t>Непрограммные расходы</t>
  </si>
  <si>
    <t>99 0 0009</t>
  </si>
  <si>
    <t>99 0 4001</t>
  </si>
  <si>
    <t>99 0 0159</t>
  </si>
  <si>
    <t>99 0 0106</t>
  </si>
  <si>
    <t>Мероприятия по гражданской обороне</t>
  </si>
  <si>
    <t>99 0 0105</t>
  </si>
  <si>
    <t>Непрограммные мероприятия</t>
  </si>
  <si>
    <t xml:space="preserve">Иные закупки </t>
  </si>
  <si>
    <t>99 0 6023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</si>
  <si>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</si>
  <si>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Содержание подъездных дорог к населенным пунктам </t>
  </si>
  <si>
    <t>01 0 0201</t>
  </si>
  <si>
    <t>Мероприятия по повышению квалификации педагогических работников</t>
  </si>
  <si>
    <t>99 0 9959</t>
  </si>
  <si>
    <t>02 6 0359</t>
  </si>
  <si>
    <t>Укрепление материально-технической базы и приобретение нового оборудования учреждений дополнительного образования Коломенского муниципального района, формы для участников сборных программ</t>
  </si>
  <si>
    <t>07 2 1010</t>
  </si>
  <si>
    <t>99 0 0259</t>
  </si>
  <si>
    <t>99 0 6214</t>
  </si>
  <si>
    <t>02 3 1459</t>
  </si>
  <si>
    <t>02 5 0030</t>
  </si>
  <si>
    <t>02 5 0011</t>
  </si>
  <si>
    <t>09 0 0259</t>
  </si>
  <si>
    <t>09 0 0359</t>
  </si>
  <si>
    <t>Укрепление материально-технической базы</t>
  </si>
  <si>
    <t>04 0 0040</t>
  </si>
  <si>
    <t>04 0 0041</t>
  </si>
  <si>
    <t>12 0 2002</t>
  </si>
  <si>
    <t>12 0 2001</t>
  </si>
  <si>
    <t>Оценка недвижимости, признание прав и регулирование отношений по государственной и муниципальной собственности</t>
  </si>
  <si>
    <t>99 0 2159</t>
  </si>
  <si>
    <t>Создание и материально-техническое обеспечение аварийно-спасательной службы</t>
  </si>
  <si>
    <t>Итого по муниципальным программам</t>
  </si>
  <si>
    <t>ВСЕГО РАСХОДОВ:</t>
  </si>
  <si>
    <t>2014 год</t>
  </si>
  <si>
    <t>2015 год</t>
  </si>
  <si>
    <t>2016 год</t>
  </si>
  <si>
    <t>12 0 0011</t>
  </si>
  <si>
    <t>99 0 0076</t>
  </si>
  <si>
    <t>Обеспечение проведения выборов и референдумов</t>
  </si>
  <si>
    <t>Проведение выборов и референдумов</t>
  </si>
  <si>
    <t>99 0 6208</t>
  </si>
  <si>
    <t>Реконструкция спортивных объектов МУ "СК Непецино" в том числе ремонт здания, строительство футбольного стадиона</t>
  </si>
  <si>
    <t>99 0 0107</t>
  </si>
  <si>
    <t>Муниципальная программа Коломенского муниципального района "Культура Коломенского края на 2014- 2018 годы"</t>
  </si>
  <si>
    <t>Муниципальная программа Коломенского муниципального района  "Развитие образования в Коломенском муниципальном районе на 2014-2016 годы"</t>
  </si>
  <si>
    <t>Муниципальная программа Коломенского муниципального района "Развитие здравоохранения в Коломенском муниципальном районе на 2014-2020 годы"</t>
  </si>
  <si>
    <t>Муниципальная программа Коломенского муниципального района  "Энергоэффективность и развитие энергетики Коломенского района на 2014-2016 годы"</t>
  </si>
  <si>
    <t>Муниципальная программа Коломенского муниципального района "Программа эффективного использования земельных ресурсов Коломенского муниципального района Московской области на 2014 – 2016 годы"</t>
  </si>
  <si>
    <t>Муниципальная программа Коломенского муниципального района "Энергоэффективность и развитие энергетики Коломенского района на 2014-2016 годы"</t>
  </si>
  <si>
    <t>Муниципальная программа Коломенского муниципального района  "Культура Коломенского края на 2014- 2018 годы"</t>
  </si>
  <si>
    <t>Финансирование и (или) возмещение расходов, связанных с предупреждением и ликвидацией чрезвычайных ситуаций на территории муниципального образования, вызванных природными пожарами</t>
  </si>
  <si>
    <t>06 2 6110</t>
  </si>
  <si>
    <t>Капитальные вложения в объекты обеспечивающей инфраструктуры (канализация, водоснабжение, теплоснабжение, газификация) на земельных участках, на которых осуществляется строительство туристских объектов</t>
  </si>
  <si>
    <t xml:space="preserve">Капитальные вложения в объекты обеспечивающей инфраструктуры (канализация, водоснабжение, теплоснабжение, газификация) на земельных участках, на которых осуществляется строительство туристских объектов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</si>
  <si>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субвенции из областного бюджета)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</si>
  <si>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(за счет субвенции из областного бюджета)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</si>
  <si>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 счет субвенции из областного бюджета)</t>
  </si>
  <si>
    <t xml:space="preserve">Иные бюджетные ассигнования </t>
  </si>
  <si>
    <t>Муниципальная программа Коломенского муниципального района  "Энерго-эффективность и развитие энергетики Коломенского района на 2014-2016 годы"</t>
  </si>
  <si>
    <t>Подпрограмма "Укрепление материально-технической базы учреждений культуры, подведомственных Управлению по культуре, спорту, туризму и делам молодёжи администрации Коломенского муниципального района"</t>
  </si>
  <si>
    <t>Организация оказания медицинской помощи на территории муниципальных образований (за счет субвенции из областного бюджета)</t>
  </si>
  <si>
    <t>Муниципальная программа Коломенского муниципального района  "Сельское хозяйство Коломенского муниципального района на 2014-2020 годы"</t>
  </si>
  <si>
    <t>Муниципальная программа Коломенского муниципального района "Развитие здравоохранения в Коломенском муниципальном районе на 2014-2018 годы"</t>
  </si>
  <si>
    <t xml:space="preserve">Ведомственная структура расходов бюджета Коломенского муниципального района на 2014 год </t>
  </si>
  <si>
    <t xml:space="preserve">Расходы бюджета Коломенского муниципального района на 2014 год </t>
  </si>
  <si>
    <t>Обеспечение деятельности муниципальных учреждений в сфере молодежной политики</t>
  </si>
  <si>
    <t>Не програмные расходы</t>
  </si>
  <si>
    <t>Организация временной занятости подростков в возрасте от 14-18 лет в летнее каникулярное время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</si>
  <si>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школ-детских садов, школ начальных, неполных средних и средних (за счет субвенции из областного бюджета)</t>
  </si>
  <si>
    <t xml:space="preserve">Укрепление материально-технической базы и приобретение нового оборудования </t>
  </si>
  <si>
    <t>Расходы бюджета Коломенского муниципального района на 2014 год  по целевым статьям (муниципальным программам Коломенского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</si>
  <si>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 xml:space="preserve">по разделам, подразделам, целевым статьям (муниципальным программам Коломенского муниципального района и непрограммным направлениям деятельности), группам и подгруппам видов расходов </t>
  </si>
  <si>
    <t>непрограммные расходы</t>
  </si>
  <si>
    <t>Итого непрограммных расходов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</si>
  <si>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(за счет субвенции из областного бюджета)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</si>
  <si>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   </t>
  </si>
  <si>
    <t>07 1 6214</t>
  </si>
  <si>
    <t>Мероприятия в области строительства, архитектуры и градостроительства</t>
  </si>
  <si>
    <t>12 0 2003</t>
  </si>
  <si>
    <t>Стипендии</t>
  </si>
  <si>
    <t>99 0 0108</t>
  </si>
  <si>
    <t>Создание "окон доступа" к муниципальным услугам на базе привлеченных организаций</t>
  </si>
  <si>
    <t>99 0 5135</t>
  </si>
  <si>
    <t>Непрограмные расходы</t>
  </si>
  <si>
    <t>99 0 5082</t>
  </si>
  <si>
    <t>Обеспечение жильем отдельных категорий граждан, установленных Федеральным законом от 12 января 1995 года № 5-ФЗ "О ветеранах" и Федеральным законом от 24 ноября 1995 года № 181-ФЗ "О социальной защите инвалидов в Российской Федерации" (за счет субвенции из областного бюджета)</t>
  </si>
  <si>
    <t>700</t>
  </si>
  <si>
    <t>Обслуживание государственного (муниципального) долга</t>
  </si>
  <si>
    <t>Внедрение современных образовательных технологий в муниципальных учреждениях</t>
  </si>
  <si>
    <t>07 2 6227</t>
  </si>
  <si>
    <t xml:space="preserve">Внедрение современных образовательных технологий </t>
  </si>
  <si>
    <t>07 2 6228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</si>
  <si>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</t>
  </si>
  <si>
    <t>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</si>
  <si>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07 2 6234</t>
  </si>
  <si>
    <t>Проектирование и строительство физкультурно-оздоровительных комплексов</t>
  </si>
  <si>
    <t>04 0 6413</t>
  </si>
  <si>
    <t>Приложение №3 к решению Совета депутатов  Коломенского  муниципального района                        от                      №</t>
  </si>
  <si>
    <t>Приложение №2 к решению Совета депутатов  Коломенского  муниципального района                        от                      №</t>
  </si>
  <si>
    <t>Приложение №4 к решению Совета депутатов  Коломенского  муниципального района                        от                      №</t>
  </si>
  <si>
    <t xml:space="preserve">Приложение №  9   к решению Совета депутатов  Коломенского  муниципального района "О бюджете Коломенского муниципального района на 2014 год и на плановый период 2015 и 2016 годов" от 13.12.2013  № 341/46СД </t>
  </si>
  <si>
    <t xml:space="preserve">Приложение № 7   к решению Совета депутатов  Коломенского  муниципального района "О бюджете Коломенского муниципального района на 2014 год и на плановый период 2015 и 2016 годов" от  13.12.2013  №341/46СД  </t>
  </si>
  <si>
    <t xml:space="preserve">Приложение № 5    к решению Совета депутатов  Коломенского  муниципального района "О бюджете Коломенского муниципального района на 2014 год и на плановый период 2015 и 2016 годов" от 13.12.2013 №341/46СД  </t>
  </si>
  <si>
    <t>07 1 4001</t>
  </si>
  <si>
    <t>Проектирование и строительство объектов дошкольного образования</t>
  </si>
  <si>
    <t>07 1 6414</t>
  </si>
  <si>
    <t>07 5 0459</t>
  </si>
  <si>
    <t>Проведение мероприятий по защите информации, обеспечение безопасности информационных систем и баз данных</t>
  </si>
  <si>
    <t>Организация и проведение мероприятий слета-соревнования детско-юношеского движения "Школа безопасности" между обучающимися общеобразовательных организаций</t>
  </si>
  <si>
    <t>07 3 0050</t>
  </si>
  <si>
    <t>Оплата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помещения, договора участия в долевом строительстве или строительства (реконструкции) индивидуального жилого дома учителям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</si>
  <si>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Дополнительные мероприятия по развитию жилищно-коммунального хозяйства и социально-культурной сферы</t>
  </si>
  <si>
    <t>99 0 0440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</si>
  <si>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</si>
  <si>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07 2 6226</t>
  </si>
  <si>
    <t xml:space="preserve">Расходы на повышение заработной платы работникам муниципальных учреждений Московской области в сфере образования с 1 мая 2014 года и с 1 сентября 2014 года
</t>
  </si>
  <si>
    <t>07 3 6044</t>
  </si>
  <si>
    <t xml:space="preserve">Мероприятия по организации отдыха детей в каникулярное время
</t>
  </si>
  <si>
    <t>07 3 6219</t>
  </si>
  <si>
    <t>02 4 6044</t>
  </si>
  <si>
    <t xml:space="preserve">Расходы на повышение заработной платы работникам муниципальных учреждений Московской области в сфере культуры с 1 мая 2014 года и с 1 сентября 2014 года
</t>
  </si>
  <si>
    <t>02 2 6044</t>
  </si>
  <si>
    <t>02 3 6044</t>
  </si>
  <si>
    <t>Проведение капитального ремонта объектов культуры и искусства, устройство ограждений</t>
  </si>
  <si>
    <t>07 2 0021</t>
  </si>
  <si>
    <t>04 0 0359</t>
  </si>
  <si>
    <t>Проведение капитального ремонта объектов физической культуры и спорта</t>
  </si>
  <si>
    <t>Формирование земельных участков под объектами хдравоохранения, переданных в оперативное управление МУЗ Коломенская ЦРБ</t>
  </si>
  <si>
    <t>09 0 1759</t>
  </si>
  <si>
    <t>01 0 4018</t>
  </si>
  <si>
    <t>Автомобильная дорога общего пользования местного значения "Коломна-Акатьево-Горы-Озеры"-Щепотьево-Барановка-Семеновское", 2,26 км.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</si>
</sst>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sz val="10.5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yr"/>
      <family val="0"/>
    </font>
    <font>
      <sz val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45"/>
      <name val="Arial"/>
      <family val="0"/>
    </font>
    <font>
      <b/>
      <sz val="10"/>
      <name val="Arial Cyr"/>
      <family val="0"/>
    </font>
    <font>
      <b/>
      <sz val="10"/>
      <name val="Arial"/>
      <family val="0"/>
    </font>
    <font>
      <sz val="12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19" applyFont="1" applyAlignment="1">
      <alignment/>
      <protection/>
    </xf>
    <xf numFmtId="0" fontId="9" fillId="0" borderId="0" xfId="19" applyAlignment="1">
      <alignment/>
      <protection/>
    </xf>
    <xf numFmtId="0" fontId="1" fillId="0" borderId="0" xfId="19" applyFont="1" applyAlignment="1">
      <alignment wrapText="1"/>
      <protection/>
    </xf>
    <xf numFmtId="0" fontId="1" fillId="0" borderId="2" xfId="19" applyFont="1" applyBorder="1" applyAlignment="1">
      <alignment wrapText="1"/>
      <protection/>
    </xf>
    <xf numFmtId="0" fontId="1" fillId="0" borderId="2" xfId="19" applyNumberFormat="1" applyFont="1" applyFill="1" applyBorder="1" applyAlignment="1">
      <alignment horizontal="center" wrapText="1"/>
      <protection/>
    </xf>
    <xf numFmtId="0" fontId="11" fillId="0" borderId="2" xfId="19" applyFont="1" applyBorder="1" applyAlignment="1">
      <alignment horizontal="center" wrapText="1"/>
      <protection/>
    </xf>
    <xf numFmtId="0" fontId="11" fillId="0" borderId="1" xfId="19" applyFont="1" applyBorder="1" applyAlignment="1">
      <alignment horizontal="center" wrapText="1"/>
      <protection/>
    </xf>
    <xf numFmtId="0" fontId="11" fillId="0" borderId="2" xfId="19" applyNumberFormat="1" applyFont="1" applyFill="1" applyBorder="1" applyAlignment="1">
      <alignment horizontal="center" wrapText="1"/>
      <protection/>
    </xf>
    <xf numFmtId="0" fontId="12" fillId="0" borderId="0" xfId="19" applyFont="1" applyAlignment="1">
      <alignment horizontal="center"/>
      <protection/>
    </xf>
    <xf numFmtId="0" fontId="6" fillId="0" borderId="2" xfId="19" applyFont="1" applyBorder="1" applyAlignment="1">
      <alignment horizontal="justify" wrapText="1"/>
      <protection/>
    </xf>
    <xf numFmtId="49" fontId="1" fillId="0" borderId="2" xfId="19" applyNumberFormat="1" applyFont="1" applyBorder="1" applyAlignment="1">
      <alignment wrapText="1"/>
      <protection/>
    </xf>
    <xf numFmtId="0" fontId="1" fillId="0" borderId="2" xfId="19" applyNumberFormat="1" applyFont="1" applyBorder="1" applyAlignment="1">
      <alignment wrapText="1"/>
      <protection/>
    </xf>
    <xf numFmtId="0" fontId="1" fillId="0" borderId="2" xfId="19" applyFont="1" applyFill="1" applyBorder="1" applyAlignment="1">
      <alignment wrapText="1"/>
      <protection/>
    </xf>
    <xf numFmtId="0" fontId="9" fillId="0" borderId="0" xfId="19" applyFill="1" applyAlignment="1">
      <alignment/>
      <protection/>
    </xf>
    <xf numFmtId="0" fontId="6" fillId="0" borderId="2" xfId="19" applyFont="1" applyBorder="1" applyAlignment="1">
      <alignment wrapText="1"/>
      <protection/>
    </xf>
    <xf numFmtId="0" fontId="2" fillId="0" borderId="2" xfId="19" applyFont="1" applyBorder="1" applyAlignment="1">
      <alignment wrapText="1"/>
      <protection/>
    </xf>
    <xf numFmtId="0" fontId="1" fillId="0" borderId="2" xfId="15" applyFont="1" applyBorder="1" applyAlignment="1">
      <alignment wrapText="1"/>
      <protection/>
    </xf>
    <xf numFmtId="0" fontId="1" fillId="0" borderId="2" xfId="15" applyFont="1" applyFill="1" applyBorder="1" applyAlignment="1">
      <alignment wrapText="1"/>
      <protection/>
    </xf>
    <xf numFmtId="0" fontId="6" fillId="0" borderId="2" xfId="15" applyFont="1" applyBorder="1" applyAlignment="1">
      <alignment wrapText="1"/>
      <protection/>
    </xf>
    <xf numFmtId="0" fontId="13" fillId="0" borderId="2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top" wrapText="1"/>
    </xf>
    <xf numFmtId="3" fontId="16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vertical="top" wrapText="1"/>
    </xf>
    <xf numFmtId="0" fontId="2" fillId="0" borderId="2" xfId="19" applyFont="1" applyFill="1" applyBorder="1" applyAlignment="1">
      <alignment wrapText="1"/>
      <protection/>
    </xf>
    <xf numFmtId="3" fontId="5" fillId="0" borderId="2" xfId="0" applyNumberFormat="1" applyFont="1" applyFill="1" applyBorder="1" applyAlignment="1">
      <alignment horizontal="center" vertical="top" wrapText="1"/>
    </xf>
    <xf numFmtId="1" fontId="1" fillId="0" borderId="2" xfId="19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2" xfId="19" applyFont="1" applyFill="1" applyBorder="1" applyAlignment="1">
      <alignment wrapText="1"/>
      <protection/>
    </xf>
    <xf numFmtId="0" fontId="17" fillId="0" borderId="2" xfId="0" applyFont="1" applyBorder="1" applyAlignment="1">
      <alignment vertical="top" wrapText="1"/>
    </xf>
    <xf numFmtId="0" fontId="9" fillId="0" borderId="0" xfId="19" applyAlignment="1">
      <alignment horizontal="left"/>
      <protection/>
    </xf>
    <xf numFmtId="49" fontId="1" fillId="0" borderId="2" xfId="19" applyNumberFormat="1" applyFont="1" applyBorder="1" applyAlignment="1">
      <alignment horizontal="center" wrapText="1"/>
      <protection/>
    </xf>
    <xf numFmtId="184" fontId="1" fillId="0" borderId="2" xfId="19" applyNumberFormat="1" applyFont="1" applyFill="1" applyBorder="1" applyAlignment="1" applyProtection="1">
      <alignment horizontal="center" wrapText="1"/>
      <protection locked="0"/>
    </xf>
    <xf numFmtId="184" fontId="1" fillId="0" borderId="2" xfId="0" applyNumberFormat="1" applyFont="1" applyFill="1" applyBorder="1" applyAlignment="1">
      <alignment horizontal="center"/>
    </xf>
    <xf numFmtId="49" fontId="1" fillId="0" borderId="4" xfId="19" applyNumberFormat="1" applyFont="1" applyBorder="1" applyAlignment="1">
      <alignment horizontal="center" wrapText="1"/>
      <protection/>
    </xf>
    <xf numFmtId="49" fontId="1" fillId="0" borderId="2" xfId="15" applyNumberFormat="1" applyFont="1" applyBorder="1" applyAlignment="1">
      <alignment horizontal="center" wrapText="1"/>
      <protection/>
    </xf>
    <xf numFmtId="0" fontId="1" fillId="0" borderId="0" xfId="19" applyFont="1" applyAlignment="1">
      <alignment horizontal="center" wrapText="1"/>
      <protection/>
    </xf>
    <xf numFmtId="49" fontId="1" fillId="0" borderId="2" xfId="19" applyNumberFormat="1" applyFont="1" applyFill="1" applyBorder="1" applyAlignment="1">
      <alignment horizontal="center" wrapText="1"/>
      <protection/>
    </xf>
    <xf numFmtId="1" fontId="1" fillId="0" borderId="2" xfId="15" applyNumberFormat="1" applyFont="1" applyFill="1" applyBorder="1" applyAlignment="1">
      <alignment horizontal="center" wrapText="1"/>
      <protection/>
    </xf>
    <xf numFmtId="0" fontId="1" fillId="0" borderId="0" xfId="19" applyFont="1" applyAlignment="1">
      <alignment horizontal="center"/>
      <protection/>
    </xf>
    <xf numFmtId="0" fontId="1" fillId="0" borderId="2" xfId="19" applyFont="1" applyBorder="1" applyAlignment="1">
      <alignment horizontal="center" wrapText="1"/>
      <protection/>
    </xf>
    <xf numFmtId="49" fontId="6" fillId="0" borderId="2" xfId="19" applyNumberFormat="1" applyFont="1" applyBorder="1" applyAlignment="1">
      <alignment horizontal="center" wrapText="1"/>
      <protection/>
    </xf>
    <xf numFmtId="0" fontId="1" fillId="0" borderId="2" xfId="19" applyNumberFormat="1" applyFont="1" applyFill="1" applyBorder="1" applyAlignment="1" applyProtection="1">
      <alignment horizontal="center" wrapText="1"/>
      <protection locked="0"/>
    </xf>
    <xf numFmtId="0" fontId="1" fillId="0" borderId="2" xfId="19" applyFont="1" applyFill="1" applyBorder="1" applyAlignment="1" applyProtection="1">
      <alignment horizontal="center" wrapText="1"/>
      <protection locked="0"/>
    </xf>
    <xf numFmtId="49" fontId="1" fillId="0" borderId="2" xfId="19" applyNumberFormat="1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19" applyFont="1" applyFill="1" applyBorder="1" applyAlignment="1">
      <alignment horizontal="center"/>
      <protection/>
    </xf>
    <xf numFmtId="49" fontId="2" fillId="0" borderId="2" xfId="19" applyNumberFormat="1" applyFont="1" applyBorder="1" applyAlignment="1">
      <alignment horizontal="center" wrapText="1"/>
      <protection/>
    </xf>
    <xf numFmtId="49" fontId="2" fillId="0" borderId="2" xfId="19" applyNumberFormat="1" applyFont="1" applyBorder="1" applyAlignment="1">
      <alignment horizontal="center"/>
      <protection/>
    </xf>
    <xf numFmtId="0" fontId="1" fillId="0" borderId="2" xfId="19" applyFont="1" applyFill="1" applyBorder="1" applyAlignment="1" applyProtection="1">
      <alignment horizontal="center"/>
      <protection locked="0"/>
    </xf>
    <xf numFmtId="0" fontId="6" fillId="0" borderId="2" xfId="19" applyNumberFormat="1" applyFont="1" applyFill="1" applyBorder="1" applyAlignment="1">
      <alignment horizontal="center" wrapText="1"/>
      <protection/>
    </xf>
    <xf numFmtId="49" fontId="6" fillId="0" borderId="2" xfId="19" applyNumberFormat="1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 locked="0"/>
    </xf>
    <xf numFmtId="1" fontId="1" fillId="0" borderId="2" xfId="19" applyNumberFormat="1" applyFont="1" applyFill="1" applyBorder="1" applyAlignment="1">
      <alignment horizontal="center" wrapText="1"/>
      <protection/>
    </xf>
    <xf numFmtId="1" fontId="1" fillId="2" borderId="2" xfId="19" applyNumberFormat="1" applyFont="1" applyFill="1" applyBorder="1" applyAlignment="1">
      <alignment horizontal="center" wrapText="1"/>
      <protection/>
    </xf>
    <xf numFmtId="1" fontId="1" fillId="2" borderId="2" xfId="19" applyNumberFormat="1" applyFont="1" applyFill="1" applyBorder="1" applyAlignment="1" applyProtection="1">
      <alignment horizontal="center" wrapText="1"/>
      <protection locked="0"/>
    </xf>
    <xf numFmtId="49" fontId="2" fillId="0" borderId="2" xfId="19" applyNumberFormat="1" applyFont="1" applyFill="1" applyBorder="1" applyAlignment="1">
      <alignment horizontal="center"/>
      <protection/>
    </xf>
    <xf numFmtId="49" fontId="2" fillId="0" borderId="2" xfId="19" applyNumberFormat="1" applyFont="1" applyFill="1" applyBorder="1" applyAlignment="1">
      <alignment horizontal="center" wrapText="1"/>
      <protection/>
    </xf>
    <xf numFmtId="49" fontId="6" fillId="0" borderId="2" xfId="19" applyNumberFormat="1" applyFont="1" applyFill="1" applyBorder="1" applyAlignment="1">
      <alignment horizontal="center" wrapText="1"/>
      <protection/>
    </xf>
    <xf numFmtId="1" fontId="6" fillId="0" borderId="2" xfId="19" applyNumberFormat="1" applyFont="1" applyFill="1" applyBorder="1" applyAlignment="1">
      <alignment horizontal="center" wrapText="1"/>
      <protection/>
    </xf>
    <xf numFmtId="49" fontId="1" fillId="0" borderId="2" xfId="19" applyNumberFormat="1" applyFont="1" applyFill="1" applyBorder="1" applyAlignment="1">
      <alignment horizontal="center"/>
      <protection/>
    </xf>
    <xf numFmtId="1" fontId="1" fillId="0" borderId="2" xfId="19" applyNumberFormat="1" applyFont="1" applyFill="1" applyBorder="1" applyAlignment="1">
      <alignment horizontal="center"/>
      <protection/>
    </xf>
    <xf numFmtId="1" fontId="1" fillId="0" borderId="2" xfId="19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/>
    </xf>
    <xf numFmtId="49" fontId="1" fillId="0" borderId="3" xfId="19" applyNumberFormat="1" applyFont="1" applyFill="1" applyBorder="1" applyAlignment="1">
      <alignment horizontal="center" wrapText="1"/>
      <protection/>
    </xf>
    <xf numFmtId="0" fontId="1" fillId="0" borderId="3" xfId="19" applyNumberFormat="1" applyFont="1" applyFill="1" applyBorder="1" applyAlignment="1">
      <alignment horizontal="center" wrapText="1"/>
      <protection/>
    </xf>
    <xf numFmtId="184" fontId="1" fillId="0" borderId="2" xfId="19" applyNumberFormat="1" applyFont="1" applyFill="1" applyBorder="1" applyAlignment="1">
      <alignment horizontal="center"/>
      <protection/>
    </xf>
    <xf numFmtId="1" fontId="1" fillId="0" borderId="2" xfId="15" applyNumberFormat="1" applyFont="1" applyFill="1" applyBorder="1" applyAlignment="1">
      <alignment horizontal="center"/>
      <protection/>
    </xf>
    <xf numFmtId="49" fontId="1" fillId="0" borderId="2" xfId="15" applyNumberFormat="1" applyFont="1" applyFill="1" applyBorder="1" applyAlignment="1">
      <alignment horizontal="center" wrapText="1"/>
      <protection/>
    </xf>
    <xf numFmtId="0" fontId="1" fillId="0" borderId="2" xfId="15" applyNumberFormat="1" applyFont="1" applyFill="1" applyBorder="1" applyAlignment="1" applyProtection="1">
      <alignment horizontal="center" wrapText="1"/>
      <protection locked="0"/>
    </xf>
    <xf numFmtId="49" fontId="6" fillId="0" borderId="2" xfId="15" applyNumberFormat="1" applyFont="1" applyBorder="1" applyAlignment="1">
      <alignment horizontal="center" wrapText="1"/>
      <protection/>
    </xf>
    <xf numFmtId="49" fontId="6" fillId="0" borderId="4" xfId="15" applyNumberFormat="1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/>
      <protection/>
    </xf>
    <xf numFmtId="0" fontId="6" fillId="0" borderId="2" xfId="15" applyNumberFormat="1" applyFont="1" applyFill="1" applyBorder="1" applyAlignment="1">
      <alignment horizontal="center" wrapText="1"/>
      <protection/>
    </xf>
    <xf numFmtId="49" fontId="1" fillId="0" borderId="4" xfId="15" applyNumberFormat="1" applyFont="1" applyBorder="1" applyAlignment="1">
      <alignment horizontal="center"/>
      <protection/>
    </xf>
    <xf numFmtId="0" fontId="1" fillId="0" borderId="4" xfId="15" applyFont="1" applyBorder="1" applyAlignment="1">
      <alignment horizontal="center"/>
      <protection/>
    </xf>
    <xf numFmtId="0" fontId="1" fillId="0" borderId="2" xfId="15" applyFont="1" applyBorder="1" applyAlignment="1">
      <alignment horizontal="center"/>
      <protection/>
    </xf>
    <xf numFmtId="0" fontId="1" fillId="0" borderId="2" xfId="15" applyNumberFormat="1" applyFont="1" applyFill="1" applyBorder="1" applyAlignment="1">
      <alignment horizontal="center" wrapText="1"/>
      <protection/>
    </xf>
    <xf numFmtId="49" fontId="1" fillId="0" borderId="2" xfId="15" applyNumberFormat="1" applyFont="1" applyBorder="1" applyAlignment="1">
      <alignment horizontal="center"/>
      <protection/>
    </xf>
    <xf numFmtId="0" fontId="1" fillId="0" borderId="2" xfId="15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0" borderId="2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left" wrapText="1"/>
    </xf>
    <xf numFmtId="0" fontId="17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horizontal="left" vertical="top" wrapText="1"/>
    </xf>
    <xf numFmtId="184" fontId="6" fillId="0" borderId="2" xfId="0" applyNumberFormat="1" applyFont="1" applyFill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49" fontId="1" fillId="0" borderId="4" xfId="19" applyNumberFormat="1" applyFont="1" applyFill="1" applyBorder="1" applyAlignment="1">
      <alignment horizontal="center" wrapText="1"/>
      <protection/>
    </xf>
    <xf numFmtId="0" fontId="6" fillId="0" borderId="2" xfId="19" applyNumberFormat="1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0" borderId="2" xfId="0" applyNumberFormat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" fillId="0" borderId="4" xfId="15" applyFont="1" applyBorder="1" applyAlignment="1">
      <alignment wrapText="1"/>
      <protection/>
    </xf>
    <xf numFmtId="0" fontId="1" fillId="0" borderId="2" xfId="19" applyFont="1" applyBorder="1" applyAlignment="1">
      <alignment/>
      <protection/>
    </xf>
    <xf numFmtId="0" fontId="6" fillId="0" borderId="2" xfId="15" applyFont="1" applyBorder="1" applyAlignment="1">
      <alignment horizontal="justify" wrapText="1"/>
      <protection/>
    </xf>
    <xf numFmtId="0" fontId="1" fillId="0" borderId="3" xfId="0" applyFont="1" applyFill="1" applyBorder="1" applyAlignment="1">
      <alignment horizontal="center" wrapText="1"/>
    </xf>
    <xf numFmtId="49" fontId="6" fillId="0" borderId="2" xfId="15" applyNumberFormat="1" applyFont="1" applyBorder="1" applyAlignment="1">
      <alignment wrapText="1"/>
      <protection/>
    </xf>
    <xf numFmtId="0" fontId="6" fillId="0" borderId="2" xfId="15" applyFont="1" applyBorder="1" applyAlignment="1">
      <alignment/>
      <protection/>
    </xf>
    <xf numFmtId="49" fontId="1" fillId="0" borderId="2" xfId="15" applyNumberFormat="1" applyFont="1" applyBorder="1" applyAlignment="1">
      <alignment/>
      <protection/>
    </xf>
    <xf numFmtId="1" fontId="6" fillId="0" borderId="2" xfId="19" applyNumberFormat="1" applyFont="1" applyFill="1" applyBorder="1" applyAlignment="1" applyProtection="1">
      <alignment horizontal="center"/>
      <protection locked="0"/>
    </xf>
    <xf numFmtId="1" fontId="6" fillId="0" borderId="2" xfId="19" applyNumberFormat="1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>
      <alignment horizontal="center"/>
    </xf>
    <xf numFmtId="184" fontId="1" fillId="0" borderId="2" xfId="15" applyNumberFormat="1" applyFont="1" applyFill="1" applyBorder="1" applyAlignment="1">
      <alignment horizontal="center" wrapText="1"/>
      <protection/>
    </xf>
    <xf numFmtId="1" fontId="1" fillId="0" borderId="2" xfId="15" applyNumberFormat="1" applyFont="1" applyFill="1" applyBorder="1" applyAlignment="1" applyProtection="1">
      <alignment horizontal="center" wrapText="1"/>
      <protection locked="0"/>
    </xf>
    <xf numFmtId="184" fontId="6" fillId="0" borderId="2" xfId="19" applyNumberFormat="1" applyFont="1" applyFill="1" applyBorder="1" applyAlignment="1" applyProtection="1">
      <alignment horizontal="center" wrapText="1"/>
      <protection locked="0"/>
    </xf>
    <xf numFmtId="184" fontId="6" fillId="0" borderId="2" xfId="19" applyNumberFormat="1" applyFont="1" applyFill="1" applyBorder="1" applyAlignment="1">
      <alignment horizontal="center" wrapText="1"/>
      <protection/>
    </xf>
    <xf numFmtId="184" fontId="6" fillId="0" borderId="2" xfId="19" applyNumberFormat="1" applyFont="1" applyBorder="1" applyAlignment="1">
      <alignment horizontal="center"/>
      <protection/>
    </xf>
    <xf numFmtId="49" fontId="9" fillId="0" borderId="2" xfId="19" applyNumberFormat="1" applyBorder="1" applyAlignment="1">
      <alignment horizontal="center"/>
      <protection/>
    </xf>
    <xf numFmtId="0" fontId="2" fillId="0" borderId="2" xfId="15" applyFont="1" applyBorder="1" applyAlignment="1">
      <alignment wrapText="1"/>
      <protection/>
    </xf>
    <xf numFmtId="184" fontId="1" fillId="0" borderId="2" xfId="0" applyNumberFormat="1" applyFont="1" applyFill="1" applyBorder="1" applyAlignment="1">
      <alignment horizontal="center" wrapText="1"/>
    </xf>
    <xf numFmtId="1" fontId="6" fillId="0" borderId="2" xfId="15" applyNumberFormat="1" applyFont="1" applyFill="1" applyBorder="1" applyAlignment="1">
      <alignment horizontal="center" wrapText="1"/>
      <protection/>
    </xf>
    <xf numFmtId="49" fontId="6" fillId="0" borderId="2" xfId="15" applyNumberFormat="1" applyFont="1" applyBorder="1" applyAlignment="1">
      <alignment/>
      <protection/>
    </xf>
    <xf numFmtId="0" fontId="6" fillId="0" borderId="2" xfId="19" applyFont="1" applyBorder="1" applyAlignment="1">
      <alignment/>
      <protection/>
    </xf>
    <xf numFmtId="0" fontId="21" fillId="0" borderId="2" xfId="19" applyFont="1" applyBorder="1" applyAlignment="1">
      <alignment/>
      <protection/>
    </xf>
    <xf numFmtId="49" fontId="6" fillId="0" borderId="2" xfId="15" applyNumberFormat="1" applyFont="1" applyBorder="1" applyAlignment="1">
      <alignment horizontal="center"/>
      <protection/>
    </xf>
    <xf numFmtId="184" fontId="6" fillId="0" borderId="2" xfId="15" applyNumberFormat="1" applyFont="1" applyFill="1" applyBorder="1" applyAlignment="1">
      <alignment horizontal="center"/>
      <protection/>
    </xf>
    <xf numFmtId="49" fontId="5" fillId="0" borderId="2" xfId="19" applyNumberFormat="1" applyFont="1" applyBorder="1" applyAlignment="1">
      <alignment horizontal="center"/>
      <protection/>
    </xf>
    <xf numFmtId="0" fontId="9" fillId="0" borderId="0" xfId="19" applyFont="1" applyFill="1" applyAlignment="1">
      <alignment/>
      <protection/>
    </xf>
    <xf numFmtId="0" fontId="17" fillId="0" borderId="0" xfId="0" applyFont="1" applyFill="1" applyBorder="1" applyAlignment="1">
      <alignment horizontal="left" wrapText="1"/>
    </xf>
    <xf numFmtId="49" fontId="1" fillId="0" borderId="3" xfId="19" applyNumberFormat="1" applyFont="1" applyBorder="1" applyAlignment="1">
      <alignment horizontal="center" wrapText="1"/>
      <protection/>
    </xf>
    <xf numFmtId="0" fontId="1" fillId="0" borderId="3" xfId="19" applyNumberFormat="1" applyFont="1" applyFill="1" applyBorder="1" applyAlignment="1" applyProtection="1">
      <alignment horizontal="center" wrapText="1"/>
      <protection locked="0"/>
    </xf>
    <xf numFmtId="49" fontId="6" fillId="0" borderId="2" xfId="19" applyNumberFormat="1" applyFont="1" applyFill="1" applyBorder="1" applyAlignment="1">
      <alignment horizontal="center"/>
      <protection/>
    </xf>
    <xf numFmtId="49" fontId="6" fillId="0" borderId="3" xfId="19" applyNumberFormat="1" applyFont="1" applyFill="1" applyBorder="1" applyAlignment="1">
      <alignment horizontal="center" wrapText="1"/>
      <protection/>
    </xf>
    <xf numFmtId="0" fontId="6" fillId="0" borderId="3" xfId="19" applyNumberFormat="1" applyFont="1" applyFill="1" applyBorder="1" applyAlignment="1">
      <alignment horizontal="center" wrapText="1"/>
      <protection/>
    </xf>
    <xf numFmtId="0" fontId="21" fillId="0" borderId="0" xfId="19" applyFont="1" applyAlignment="1">
      <alignment/>
      <protection/>
    </xf>
    <xf numFmtId="49" fontId="1" fillId="0" borderId="4" xfId="15" applyNumberFormat="1" applyFont="1" applyBorder="1" applyAlignment="1">
      <alignment horizontal="center" wrapText="1"/>
      <protection/>
    </xf>
    <xf numFmtId="0" fontId="1" fillId="0" borderId="4" xfId="0" applyFont="1" applyFill="1" applyBorder="1" applyAlignment="1">
      <alignment horizontal="center" wrapText="1"/>
    </xf>
    <xf numFmtId="0" fontId="1" fillId="0" borderId="4" xfId="19" applyFont="1" applyBorder="1" applyAlignment="1">
      <alignment/>
      <protection/>
    </xf>
    <xf numFmtId="0" fontId="1" fillId="0" borderId="4" xfId="19" applyFont="1" applyBorder="1" applyAlignment="1">
      <alignment horizontal="center"/>
      <protection/>
    </xf>
    <xf numFmtId="49" fontId="1" fillId="0" borderId="4" xfId="19" applyNumberFormat="1" applyFont="1" applyBorder="1" applyAlignment="1">
      <alignment horizontal="center"/>
      <protection/>
    </xf>
    <xf numFmtId="0" fontId="9" fillId="0" borderId="2" xfId="19" applyBorder="1" applyAlignment="1">
      <alignment/>
      <protection/>
    </xf>
    <xf numFmtId="0" fontId="12" fillId="0" borderId="0" xfId="19" applyFont="1" applyFill="1" applyAlignment="1">
      <alignment horizontal="center"/>
      <protection/>
    </xf>
    <xf numFmtId="2" fontId="1" fillId="0" borderId="2" xfId="19" applyNumberFormat="1" applyFont="1" applyFill="1" applyBorder="1" applyAlignment="1" applyProtection="1">
      <alignment horizontal="center" wrapText="1"/>
      <protection locked="0"/>
    </xf>
    <xf numFmtId="3" fontId="16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/>
    </xf>
    <xf numFmtId="1" fontId="1" fillId="0" borderId="3" xfId="19" applyNumberFormat="1" applyFont="1" applyFill="1" applyBorder="1" applyAlignment="1">
      <alignment horizontal="center" wrapText="1"/>
      <protection/>
    </xf>
    <xf numFmtId="49" fontId="1" fillId="0" borderId="2" xfId="19" applyNumberFormat="1" applyFont="1" applyFill="1" applyBorder="1" applyAlignment="1">
      <alignment wrapText="1"/>
      <protection/>
    </xf>
    <xf numFmtId="0" fontId="1" fillId="0" borderId="2" xfId="19" applyNumberFormat="1" applyFont="1" applyFill="1" applyBorder="1" applyAlignment="1">
      <alignment wrapText="1"/>
      <protection/>
    </xf>
    <xf numFmtId="0" fontId="1" fillId="0" borderId="2" xfId="15" applyFont="1" applyFill="1" applyBorder="1" applyAlignment="1">
      <alignment horizontal="center"/>
      <protection/>
    </xf>
    <xf numFmtId="49" fontId="1" fillId="0" borderId="2" xfId="15" applyNumberFormat="1" applyFont="1" applyFill="1" applyBorder="1" applyAlignment="1">
      <alignment horizontal="center"/>
      <protection/>
    </xf>
    <xf numFmtId="0" fontId="22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9" fillId="0" borderId="0" xfId="19" applyFont="1" applyAlignment="1">
      <alignment/>
      <protection/>
    </xf>
    <xf numFmtId="0" fontId="9" fillId="0" borderId="0" xfId="19" applyFont="1" applyAlignment="1">
      <alignment horizontal="left"/>
      <protection/>
    </xf>
    <xf numFmtId="0" fontId="6" fillId="0" borderId="0" xfId="19" applyFont="1" applyFill="1" applyAlignment="1">
      <alignment wrapText="1"/>
      <protection/>
    </xf>
    <xf numFmtId="0" fontId="6" fillId="0" borderId="4" xfId="0" applyFont="1" applyBorder="1" applyAlignment="1">
      <alignment horizontal="center" wrapText="1"/>
    </xf>
    <xf numFmtId="184" fontId="6" fillId="0" borderId="2" xfId="0" applyNumberFormat="1" applyFont="1" applyFill="1" applyBorder="1" applyAlignment="1">
      <alignment horizontal="center" wrapText="1"/>
    </xf>
    <xf numFmtId="184" fontId="6" fillId="0" borderId="2" xfId="15" applyNumberFormat="1" applyFont="1" applyFill="1" applyBorder="1" applyAlignment="1">
      <alignment horizontal="center" wrapText="1"/>
      <protection/>
    </xf>
    <xf numFmtId="1" fontId="6" fillId="0" borderId="2" xfId="15" applyNumberFormat="1" applyFont="1" applyFill="1" applyBorder="1" applyAlignment="1" applyProtection="1">
      <alignment horizontal="center" wrapText="1"/>
      <protection locked="0"/>
    </xf>
    <xf numFmtId="0" fontId="6" fillId="0" borderId="0" xfId="19" applyFont="1" applyAlignment="1">
      <alignment/>
      <protection/>
    </xf>
    <xf numFmtId="0" fontId="21" fillId="0" borderId="0" xfId="19" applyFont="1" applyFill="1" applyAlignment="1">
      <alignment/>
      <protection/>
    </xf>
    <xf numFmtId="0" fontId="5" fillId="0" borderId="2" xfId="19" applyFont="1" applyBorder="1" applyAlignment="1">
      <alignment wrapText="1"/>
      <protection/>
    </xf>
    <xf numFmtId="49" fontId="5" fillId="0" borderId="2" xfId="19" applyNumberFormat="1" applyFont="1" applyBorder="1" applyAlignment="1">
      <alignment horizontal="center" wrapText="1"/>
      <protection/>
    </xf>
    <xf numFmtId="49" fontId="6" fillId="0" borderId="2" xfId="19" applyNumberFormat="1" applyFont="1" applyBorder="1" applyAlignment="1">
      <alignment wrapText="1"/>
      <protection/>
    </xf>
    <xf numFmtId="0" fontId="25" fillId="0" borderId="2" xfId="0" applyFont="1" applyFill="1" applyBorder="1" applyAlignment="1">
      <alignment horizontal="left" wrapText="1"/>
    </xf>
    <xf numFmtId="0" fontId="6" fillId="0" borderId="2" xfId="19" applyFont="1" applyFill="1" applyBorder="1" applyAlignment="1">
      <alignment horizontal="center"/>
      <protection/>
    </xf>
    <xf numFmtId="0" fontId="1" fillId="0" borderId="2" xfId="19" applyFont="1" applyBorder="1" applyAlignment="1">
      <alignment horizontal="justify" wrapText="1"/>
      <protection/>
    </xf>
    <xf numFmtId="0" fontId="9" fillId="0" borderId="2" xfId="19" applyFont="1" applyBorder="1" applyAlignment="1">
      <alignment/>
      <protection/>
    </xf>
    <xf numFmtId="0" fontId="21" fillId="0" borderId="2" xfId="19" applyFont="1" applyBorder="1" applyAlignment="1">
      <alignment horizontal="center"/>
      <protection/>
    </xf>
    <xf numFmtId="184" fontId="6" fillId="0" borderId="2" xfId="19" applyNumberFormat="1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" fillId="0" borderId="0" xfId="19" applyFont="1" applyAlignment="1">
      <alignment horizontal="left" wrapText="1"/>
      <protection/>
    </xf>
    <xf numFmtId="0" fontId="14" fillId="0" borderId="0" xfId="0" applyFont="1" applyFill="1" applyBorder="1" applyAlignment="1">
      <alignment horizontal="center" wrapText="1"/>
    </xf>
    <xf numFmtId="0" fontId="17" fillId="0" borderId="5" xfId="0" applyFont="1" applyBorder="1" applyAlignment="1">
      <alignment vertical="top" wrapText="1"/>
    </xf>
    <xf numFmtId="1" fontId="1" fillId="0" borderId="0" xfId="19" applyNumberFormat="1" applyFont="1" applyFill="1" applyBorder="1" applyAlignment="1">
      <alignment horizontal="center" wrapText="1"/>
      <protection/>
    </xf>
    <xf numFmtId="0" fontId="1" fillId="0" borderId="6" xfId="0" applyFont="1" applyFill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/>
    </xf>
    <xf numFmtId="184" fontId="6" fillId="0" borderId="2" xfId="19" applyNumberFormat="1" applyFont="1" applyFill="1" applyBorder="1" applyAlignment="1" applyProtection="1">
      <alignment horizontal="center"/>
      <protection locked="0"/>
    </xf>
    <xf numFmtId="0" fontId="1" fillId="0" borderId="2" xfId="15" applyNumberFormat="1" applyFont="1" applyBorder="1" applyAlignment="1">
      <alignment wrapText="1"/>
      <protection/>
    </xf>
    <xf numFmtId="184" fontId="1" fillId="0" borderId="2" xfId="19" applyNumberFormat="1" applyFont="1" applyFill="1" applyBorder="1" applyAlignment="1">
      <alignment horizontal="center" wrapText="1"/>
      <protection/>
    </xf>
    <xf numFmtId="0" fontId="1" fillId="0" borderId="0" xfId="19" applyFont="1" applyAlignment="1">
      <alignment horizontal="left" wrapText="1"/>
      <protection/>
    </xf>
    <xf numFmtId="0" fontId="1" fillId="0" borderId="0" xfId="19" applyFont="1" applyAlignment="1">
      <alignment horizontal="center" wrapText="1"/>
      <protection/>
    </xf>
    <xf numFmtId="0" fontId="2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Прил.4,5,7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F643"/>
  <sheetViews>
    <sheetView workbookViewId="0" topLeftCell="A380">
      <selection activeCell="F188" sqref="F188"/>
    </sheetView>
  </sheetViews>
  <sheetFormatPr defaultColWidth="9.140625" defaultRowHeight="12.75"/>
  <cols>
    <col min="1" max="1" width="86.7109375" style="22" customWidth="1"/>
    <col min="2" max="2" width="3.8515625" style="72" customWidth="1"/>
    <col min="3" max="3" width="3.28125" style="72" customWidth="1"/>
    <col min="4" max="4" width="8.8515625" style="72" customWidth="1"/>
    <col min="5" max="5" width="3.421875" style="72" customWidth="1"/>
    <col min="6" max="6" width="10.28125" style="72" customWidth="1"/>
    <col min="7" max="16384" width="9.140625" style="23" customWidth="1"/>
  </cols>
  <sheetData>
    <row r="1" spans="2:6" ht="51" customHeight="1">
      <c r="B1" s="239" t="s">
        <v>402</v>
      </c>
      <c r="C1" s="239"/>
      <c r="D1" s="239"/>
      <c r="E1" s="239"/>
      <c r="F1" s="239"/>
    </row>
    <row r="3" spans="2:6" ht="89.25" customHeight="1">
      <c r="B3" s="239" t="s">
        <v>406</v>
      </c>
      <c r="C3" s="239"/>
      <c r="D3" s="239"/>
      <c r="E3" s="239"/>
      <c r="F3" s="239"/>
    </row>
    <row r="4" spans="2:6" ht="20.25" customHeight="1">
      <c r="B4" s="230"/>
      <c r="C4" s="230"/>
      <c r="D4" s="230"/>
      <c r="E4" s="230"/>
      <c r="F4" s="230"/>
    </row>
    <row r="5" spans="1:6" ht="12.75">
      <c r="A5" s="240" t="s">
        <v>368</v>
      </c>
      <c r="B5" s="240"/>
      <c r="C5" s="240"/>
      <c r="D5" s="240"/>
      <c r="E5" s="240"/>
      <c r="F5" s="240"/>
    </row>
    <row r="6" spans="1:6" ht="27.75" customHeight="1">
      <c r="A6" s="240" t="s">
        <v>375</v>
      </c>
      <c r="B6" s="240"/>
      <c r="C6" s="240"/>
      <c r="D6" s="240"/>
      <c r="E6" s="240"/>
      <c r="F6" s="240"/>
    </row>
    <row r="7" spans="1:6" ht="12.75">
      <c r="A7" s="240" t="s">
        <v>194</v>
      </c>
      <c r="B7" s="240"/>
      <c r="C7" s="240"/>
      <c r="D7" s="240"/>
      <c r="E7" s="240"/>
      <c r="F7" s="240"/>
    </row>
    <row r="8" spans="1:6" ht="12.75">
      <c r="A8" s="24"/>
      <c r="B8" s="69"/>
      <c r="C8" s="69"/>
      <c r="D8" s="69"/>
      <c r="E8" s="69"/>
      <c r="F8" s="72" t="s">
        <v>195</v>
      </c>
    </row>
    <row r="9" spans="1:6" ht="12.75">
      <c r="A9" s="25" t="s">
        <v>196</v>
      </c>
      <c r="B9" s="73" t="s">
        <v>197</v>
      </c>
      <c r="C9" s="73" t="s">
        <v>198</v>
      </c>
      <c r="D9" s="73" t="s">
        <v>143</v>
      </c>
      <c r="E9" s="73" t="s">
        <v>144</v>
      </c>
      <c r="F9" s="26" t="s">
        <v>337</v>
      </c>
    </row>
    <row r="10" spans="1:6" s="30" customFormat="1" ht="11.2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</row>
    <row r="11" spans="1:6" ht="12.75">
      <c r="A11" s="31" t="s">
        <v>199</v>
      </c>
      <c r="B11" s="74" t="s">
        <v>136</v>
      </c>
      <c r="C11" s="64"/>
      <c r="D11" s="64"/>
      <c r="E11" s="64"/>
      <c r="F11" s="144">
        <f>F12+F17+F86+F110+F118+F29+F105</f>
        <v>104624</v>
      </c>
    </row>
    <row r="12" spans="1:6" s="184" customFormat="1" ht="28.5" customHeight="1">
      <c r="A12" s="36" t="s">
        <v>200</v>
      </c>
      <c r="B12" s="74" t="s">
        <v>136</v>
      </c>
      <c r="C12" s="74" t="s">
        <v>130</v>
      </c>
      <c r="D12" s="74"/>
      <c r="E12" s="74"/>
      <c r="F12" s="144">
        <f>F13</f>
        <v>2031</v>
      </c>
    </row>
    <row r="13" spans="1:6" ht="12.75">
      <c r="A13" s="25" t="s">
        <v>208</v>
      </c>
      <c r="B13" s="64" t="s">
        <v>136</v>
      </c>
      <c r="C13" s="64" t="s">
        <v>130</v>
      </c>
      <c r="D13" s="64" t="s">
        <v>102</v>
      </c>
      <c r="E13" s="64"/>
      <c r="F13" s="75">
        <f>F14</f>
        <v>2031</v>
      </c>
    </row>
    <row r="14" spans="1:6" ht="12.75">
      <c r="A14" s="32" t="s">
        <v>201</v>
      </c>
      <c r="B14" s="64" t="s">
        <v>136</v>
      </c>
      <c r="C14" s="64" t="s">
        <v>130</v>
      </c>
      <c r="D14" s="64" t="s">
        <v>297</v>
      </c>
      <c r="E14" s="64"/>
      <c r="F14" s="76">
        <f>F15</f>
        <v>2031</v>
      </c>
    </row>
    <row r="15" spans="1:6" ht="38.25">
      <c r="A15" s="118" t="s">
        <v>104</v>
      </c>
      <c r="B15" s="64" t="s">
        <v>136</v>
      </c>
      <c r="C15" s="64" t="s">
        <v>130</v>
      </c>
      <c r="D15" s="64" t="s">
        <v>297</v>
      </c>
      <c r="E15" s="64" t="s">
        <v>103</v>
      </c>
      <c r="F15" s="76">
        <f>F16</f>
        <v>2031</v>
      </c>
    </row>
    <row r="16" spans="1:6" ht="15" customHeight="1">
      <c r="A16" s="118" t="s">
        <v>105</v>
      </c>
      <c r="B16" s="64" t="s">
        <v>136</v>
      </c>
      <c r="C16" s="64" t="s">
        <v>130</v>
      </c>
      <c r="D16" s="64" t="s">
        <v>297</v>
      </c>
      <c r="E16" s="64" t="s">
        <v>203</v>
      </c>
      <c r="F16" s="76">
        <f>прил7!G661</f>
        <v>2031</v>
      </c>
    </row>
    <row r="17" spans="1:6" s="184" customFormat="1" ht="27" customHeight="1">
      <c r="A17" s="36" t="s">
        <v>204</v>
      </c>
      <c r="B17" s="84" t="s">
        <v>136</v>
      </c>
      <c r="C17" s="84" t="s">
        <v>132</v>
      </c>
      <c r="D17" s="85"/>
      <c r="E17" s="84"/>
      <c r="F17" s="222">
        <f>F18</f>
        <v>6635</v>
      </c>
    </row>
    <row r="18" spans="1:6" ht="12.75">
      <c r="A18" s="25" t="s">
        <v>208</v>
      </c>
      <c r="B18" s="64" t="s">
        <v>136</v>
      </c>
      <c r="C18" s="64" t="s">
        <v>132</v>
      </c>
      <c r="D18" s="64" t="s">
        <v>102</v>
      </c>
      <c r="E18" s="77"/>
      <c r="F18" s="79">
        <f>F19+F26</f>
        <v>6635</v>
      </c>
    </row>
    <row r="19" spans="1:6" ht="12.75">
      <c r="A19" s="25" t="s">
        <v>202</v>
      </c>
      <c r="B19" s="77" t="s">
        <v>136</v>
      </c>
      <c r="C19" s="77" t="s">
        <v>132</v>
      </c>
      <c r="D19" s="78" t="s">
        <v>239</v>
      </c>
      <c r="E19" s="77"/>
      <c r="F19" s="79">
        <f>F20+F22+F24</f>
        <v>5835</v>
      </c>
    </row>
    <row r="20" spans="1:6" ht="38.25">
      <c r="A20" s="118" t="s">
        <v>104</v>
      </c>
      <c r="B20" s="77" t="s">
        <v>136</v>
      </c>
      <c r="C20" s="77" t="s">
        <v>132</v>
      </c>
      <c r="D20" s="78" t="s">
        <v>239</v>
      </c>
      <c r="E20" s="77" t="s">
        <v>103</v>
      </c>
      <c r="F20" s="79">
        <f>F21</f>
        <v>4989</v>
      </c>
    </row>
    <row r="21" spans="1:6" ht="12.75">
      <c r="A21" s="118" t="s">
        <v>105</v>
      </c>
      <c r="B21" s="77" t="s">
        <v>136</v>
      </c>
      <c r="C21" s="77" t="s">
        <v>132</v>
      </c>
      <c r="D21" s="78" t="s">
        <v>239</v>
      </c>
      <c r="E21" s="77" t="s">
        <v>203</v>
      </c>
      <c r="F21" s="79">
        <f>прил7!G666</f>
        <v>4989</v>
      </c>
    </row>
    <row r="22" spans="1:6" ht="12.75">
      <c r="A22" s="118" t="s">
        <v>109</v>
      </c>
      <c r="B22" s="77" t="s">
        <v>136</v>
      </c>
      <c r="C22" s="77" t="s">
        <v>132</v>
      </c>
      <c r="D22" s="78" t="s">
        <v>239</v>
      </c>
      <c r="E22" s="77" t="s">
        <v>106</v>
      </c>
      <c r="F22" s="79">
        <f>F23</f>
        <v>841</v>
      </c>
    </row>
    <row r="23" spans="1:6" ht="12.75">
      <c r="A23" s="118" t="s">
        <v>110</v>
      </c>
      <c r="B23" s="77" t="s">
        <v>136</v>
      </c>
      <c r="C23" s="77" t="s">
        <v>132</v>
      </c>
      <c r="D23" s="78" t="s">
        <v>239</v>
      </c>
      <c r="E23" s="77" t="s">
        <v>207</v>
      </c>
      <c r="F23" s="79">
        <f>прил7!G668</f>
        <v>841</v>
      </c>
    </row>
    <row r="24" spans="1:6" ht="12.75">
      <c r="A24" s="118" t="s">
        <v>111</v>
      </c>
      <c r="B24" s="77" t="s">
        <v>136</v>
      </c>
      <c r="C24" s="77" t="s">
        <v>132</v>
      </c>
      <c r="D24" s="78" t="s">
        <v>239</v>
      </c>
      <c r="E24" s="77" t="s">
        <v>107</v>
      </c>
      <c r="F24" s="79">
        <f>F25</f>
        <v>5</v>
      </c>
    </row>
    <row r="25" spans="1:6" ht="12.75">
      <c r="A25" s="118" t="s">
        <v>112</v>
      </c>
      <c r="B25" s="77" t="s">
        <v>136</v>
      </c>
      <c r="C25" s="77" t="s">
        <v>132</v>
      </c>
      <c r="D25" s="78" t="s">
        <v>239</v>
      </c>
      <c r="E25" s="77" t="s">
        <v>108</v>
      </c>
      <c r="F25" s="79">
        <f>прил7!G670</f>
        <v>5</v>
      </c>
    </row>
    <row r="26" spans="1:6" ht="25.5">
      <c r="A26" s="25" t="s">
        <v>205</v>
      </c>
      <c r="B26" s="77" t="s">
        <v>136</v>
      </c>
      <c r="C26" s="77" t="s">
        <v>132</v>
      </c>
      <c r="D26" s="78" t="s">
        <v>240</v>
      </c>
      <c r="E26" s="64"/>
      <c r="F26" s="26">
        <f>F27</f>
        <v>800</v>
      </c>
    </row>
    <row r="27" spans="1:6" ht="15" customHeight="1">
      <c r="A27" s="118" t="s">
        <v>109</v>
      </c>
      <c r="B27" s="77" t="s">
        <v>136</v>
      </c>
      <c r="C27" s="77" t="s">
        <v>132</v>
      </c>
      <c r="D27" s="78" t="s">
        <v>240</v>
      </c>
      <c r="E27" s="64" t="s">
        <v>106</v>
      </c>
      <c r="F27" s="26">
        <f>F28</f>
        <v>800</v>
      </c>
    </row>
    <row r="28" spans="1:6" ht="17.25" customHeight="1">
      <c r="A28" s="118" t="s">
        <v>110</v>
      </c>
      <c r="B28" s="77" t="s">
        <v>136</v>
      </c>
      <c r="C28" s="77" t="s">
        <v>132</v>
      </c>
      <c r="D28" s="78" t="s">
        <v>240</v>
      </c>
      <c r="E28" s="64" t="s">
        <v>207</v>
      </c>
      <c r="F28" s="26">
        <f>прил7!G673</f>
        <v>800</v>
      </c>
    </row>
    <row r="29" spans="1:6" s="184" customFormat="1" ht="25.5">
      <c r="A29" s="36" t="s">
        <v>209</v>
      </c>
      <c r="B29" s="84" t="s">
        <v>136</v>
      </c>
      <c r="C29" s="84" t="s">
        <v>133</v>
      </c>
      <c r="D29" s="85"/>
      <c r="E29" s="74"/>
      <c r="F29" s="83">
        <f>F30+F47+F51+F55</f>
        <v>69832</v>
      </c>
    </row>
    <row r="30" spans="1:6" ht="25.5">
      <c r="A30" s="119" t="s">
        <v>168</v>
      </c>
      <c r="B30" s="64" t="s">
        <v>136</v>
      </c>
      <c r="C30" s="81" t="s">
        <v>133</v>
      </c>
      <c r="D30" s="60" t="s">
        <v>162</v>
      </c>
      <c r="E30" s="50"/>
      <c r="F30" s="50">
        <f>F31+F34+F37+F40+F43</f>
        <v>2750</v>
      </c>
    </row>
    <row r="31" spans="1:6" ht="25.5">
      <c r="A31" s="13" t="s">
        <v>137</v>
      </c>
      <c r="B31" s="64" t="s">
        <v>136</v>
      </c>
      <c r="C31" s="81" t="s">
        <v>133</v>
      </c>
      <c r="D31" s="60" t="s">
        <v>145</v>
      </c>
      <c r="E31" s="50"/>
      <c r="F31" s="50">
        <f>F32</f>
        <v>400</v>
      </c>
    </row>
    <row r="32" spans="1:6" ht="12.75">
      <c r="A32" s="118" t="s">
        <v>109</v>
      </c>
      <c r="B32" s="64" t="s">
        <v>136</v>
      </c>
      <c r="C32" s="81" t="s">
        <v>133</v>
      </c>
      <c r="D32" s="60" t="s">
        <v>145</v>
      </c>
      <c r="E32" s="50">
        <v>200</v>
      </c>
      <c r="F32" s="50">
        <f>F33</f>
        <v>400</v>
      </c>
    </row>
    <row r="33" spans="1:6" ht="12.75">
      <c r="A33" s="118" t="s">
        <v>110</v>
      </c>
      <c r="B33" s="64" t="s">
        <v>136</v>
      </c>
      <c r="C33" s="81" t="s">
        <v>133</v>
      </c>
      <c r="D33" s="60" t="s">
        <v>145</v>
      </c>
      <c r="E33" s="50">
        <v>240</v>
      </c>
      <c r="F33" s="50">
        <f>прил7!G18</f>
        <v>400</v>
      </c>
    </row>
    <row r="34" spans="1:6" ht="25.5">
      <c r="A34" s="119" t="s">
        <v>138</v>
      </c>
      <c r="B34" s="64" t="s">
        <v>136</v>
      </c>
      <c r="C34" s="81" t="s">
        <v>133</v>
      </c>
      <c r="D34" s="60" t="s">
        <v>146</v>
      </c>
      <c r="E34" s="50"/>
      <c r="F34" s="50">
        <f>F35</f>
        <v>100</v>
      </c>
    </row>
    <row r="35" spans="1:6" ht="12.75">
      <c r="A35" s="118" t="s">
        <v>109</v>
      </c>
      <c r="B35" s="64" t="s">
        <v>136</v>
      </c>
      <c r="C35" s="81" t="s">
        <v>133</v>
      </c>
      <c r="D35" s="60" t="s">
        <v>146</v>
      </c>
      <c r="E35" s="50">
        <v>200</v>
      </c>
      <c r="F35" s="50">
        <f>F36</f>
        <v>100</v>
      </c>
    </row>
    <row r="36" spans="1:6" ht="12.75">
      <c r="A36" s="118" t="s">
        <v>110</v>
      </c>
      <c r="B36" s="64" t="s">
        <v>136</v>
      </c>
      <c r="C36" s="81" t="s">
        <v>133</v>
      </c>
      <c r="D36" s="60" t="s">
        <v>146</v>
      </c>
      <c r="E36" s="50">
        <v>240</v>
      </c>
      <c r="F36" s="50">
        <f>прил7!G21</f>
        <v>100</v>
      </c>
    </row>
    <row r="37" spans="1:6" ht="12.75">
      <c r="A37" s="119" t="s">
        <v>139</v>
      </c>
      <c r="B37" s="64" t="s">
        <v>136</v>
      </c>
      <c r="C37" s="81" t="s">
        <v>133</v>
      </c>
      <c r="D37" s="60" t="s">
        <v>147</v>
      </c>
      <c r="E37" s="50"/>
      <c r="F37" s="50">
        <f>F38</f>
        <v>1000</v>
      </c>
    </row>
    <row r="38" spans="1:6" ht="12.75">
      <c r="A38" s="118" t="s">
        <v>109</v>
      </c>
      <c r="B38" s="64" t="s">
        <v>136</v>
      </c>
      <c r="C38" s="81" t="s">
        <v>133</v>
      </c>
      <c r="D38" s="60" t="s">
        <v>147</v>
      </c>
      <c r="E38" s="50">
        <v>200</v>
      </c>
      <c r="F38" s="50">
        <f>F39</f>
        <v>1000</v>
      </c>
    </row>
    <row r="39" spans="1:6" ht="12.75">
      <c r="A39" s="118" t="s">
        <v>110</v>
      </c>
      <c r="B39" s="64" t="s">
        <v>136</v>
      </c>
      <c r="C39" s="81" t="s">
        <v>133</v>
      </c>
      <c r="D39" s="60" t="s">
        <v>147</v>
      </c>
      <c r="E39" s="50">
        <v>240</v>
      </c>
      <c r="F39" s="50">
        <f>прил7!G24</f>
        <v>1000</v>
      </c>
    </row>
    <row r="40" spans="1:6" ht="12.75">
      <c r="A40" s="119" t="s">
        <v>140</v>
      </c>
      <c r="B40" s="64" t="s">
        <v>136</v>
      </c>
      <c r="C40" s="81" t="s">
        <v>133</v>
      </c>
      <c r="D40" s="60" t="s">
        <v>148</v>
      </c>
      <c r="E40" s="50"/>
      <c r="F40" s="50">
        <f>F41</f>
        <v>1200</v>
      </c>
    </row>
    <row r="41" spans="1:6" ht="12.75">
      <c r="A41" s="118" t="s">
        <v>109</v>
      </c>
      <c r="B41" s="64" t="s">
        <v>136</v>
      </c>
      <c r="C41" s="81" t="s">
        <v>133</v>
      </c>
      <c r="D41" s="60" t="s">
        <v>148</v>
      </c>
      <c r="E41" s="50">
        <v>200</v>
      </c>
      <c r="F41" s="50">
        <f>F42</f>
        <v>1200</v>
      </c>
    </row>
    <row r="42" spans="1:6" ht="12.75">
      <c r="A42" s="118" t="s">
        <v>110</v>
      </c>
      <c r="B42" s="64" t="s">
        <v>136</v>
      </c>
      <c r="C42" s="81" t="s">
        <v>133</v>
      </c>
      <c r="D42" s="60" t="s">
        <v>148</v>
      </c>
      <c r="E42" s="50">
        <v>240</v>
      </c>
      <c r="F42" s="50">
        <f>прил7!G27</f>
        <v>1200</v>
      </c>
    </row>
    <row r="43" spans="1:6" ht="12.75">
      <c r="A43" s="119" t="s">
        <v>141</v>
      </c>
      <c r="B43" s="64" t="s">
        <v>136</v>
      </c>
      <c r="C43" s="81" t="s">
        <v>133</v>
      </c>
      <c r="D43" s="60" t="s">
        <v>149</v>
      </c>
      <c r="E43" s="50"/>
      <c r="F43" s="50">
        <f>F44</f>
        <v>50</v>
      </c>
    </row>
    <row r="44" spans="1:6" ht="12.75">
      <c r="A44" s="118" t="s">
        <v>109</v>
      </c>
      <c r="B44" s="64" t="s">
        <v>136</v>
      </c>
      <c r="C44" s="81" t="s">
        <v>133</v>
      </c>
      <c r="D44" s="60" t="s">
        <v>149</v>
      </c>
      <c r="E44" s="50">
        <v>200</v>
      </c>
      <c r="F44" s="50">
        <f>F45</f>
        <v>50</v>
      </c>
    </row>
    <row r="45" spans="1:6" ht="12.75">
      <c r="A45" s="118" t="s">
        <v>110</v>
      </c>
      <c r="B45" s="64" t="s">
        <v>136</v>
      </c>
      <c r="C45" s="81" t="s">
        <v>133</v>
      </c>
      <c r="D45" s="60" t="s">
        <v>149</v>
      </c>
      <c r="E45" s="50">
        <v>240</v>
      </c>
      <c r="F45" s="50">
        <f>прил7!G30</f>
        <v>50</v>
      </c>
    </row>
    <row r="46" spans="1:6" ht="25.5">
      <c r="A46" s="11" t="s">
        <v>170</v>
      </c>
      <c r="B46" s="64" t="s">
        <v>136</v>
      </c>
      <c r="C46" s="81" t="s">
        <v>133</v>
      </c>
      <c r="D46" s="60" t="s">
        <v>169</v>
      </c>
      <c r="E46" s="50"/>
      <c r="F46" s="50">
        <f>F47</f>
        <v>2</v>
      </c>
    </row>
    <row r="47" spans="1:6" ht="25.5">
      <c r="A47" s="13" t="s">
        <v>174</v>
      </c>
      <c r="B47" s="64" t="s">
        <v>136</v>
      </c>
      <c r="C47" s="81" t="s">
        <v>133</v>
      </c>
      <c r="D47" s="60" t="s">
        <v>165</v>
      </c>
      <c r="E47" s="50"/>
      <c r="F47" s="50">
        <f>F48</f>
        <v>2</v>
      </c>
    </row>
    <row r="48" spans="1:6" s="177" customFormat="1" ht="25.5">
      <c r="A48" s="9" t="s">
        <v>152</v>
      </c>
      <c r="B48" s="70" t="s">
        <v>136</v>
      </c>
      <c r="C48" s="94" t="s">
        <v>133</v>
      </c>
      <c r="D48" s="60" t="s">
        <v>298</v>
      </c>
      <c r="E48" s="47"/>
      <c r="F48" s="47">
        <f>F49</f>
        <v>2</v>
      </c>
    </row>
    <row r="49" spans="1:6" s="177" customFormat="1" ht="12.75">
      <c r="A49" s="118" t="s">
        <v>109</v>
      </c>
      <c r="B49" s="70" t="s">
        <v>136</v>
      </c>
      <c r="C49" s="94" t="s">
        <v>133</v>
      </c>
      <c r="D49" s="60" t="s">
        <v>298</v>
      </c>
      <c r="E49" s="47">
        <v>200</v>
      </c>
      <c r="F49" s="47">
        <f>F50</f>
        <v>2</v>
      </c>
    </row>
    <row r="50" spans="1:6" s="177" customFormat="1" ht="12.75">
      <c r="A50" s="118" t="s">
        <v>110</v>
      </c>
      <c r="B50" s="70" t="s">
        <v>136</v>
      </c>
      <c r="C50" s="94" t="s">
        <v>133</v>
      </c>
      <c r="D50" s="60" t="s">
        <v>298</v>
      </c>
      <c r="E50" s="47">
        <v>240</v>
      </c>
      <c r="F50" s="47">
        <f>прил7!G35</f>
        <v>2</v>
      </c>
    </row>
    <row r="51" spans="1:6" s="177" customFormat="1" ht="35.25" customHeight="1">
      <c r="A51" s="13" t="s">
        <v>351</v>
      </c>
      <c r="B51" s="70" t="s">
        <v>136</v>
      </c>
      <c r="C51" s="94" t="s">
        <v>133</v>
      </c>
      <c r="D51" s="60" t="s">
        <v>189</v>
      </c>
      <c r="E51" s="47"/>
      <c r="F51" s="47">
        <f>F52</f>
        <v>200</v>
      </c>
    </row>
    <row r="52" spans="1:6" s="177" customFormat="1" ht="12.75">
      <c r="A52" s="25" t="s">
        <v>202</v>
      </c>
      <c r="B52" s="70" t="s">
        <v>136</v>
      </c>
      <c r="C52" s="94" t="s">
        <v>133</v>
      </c>
      <c r="D52" s="60" t="s">
        <v>340</v>
      </c>
      <c r="E52" s="47"/>
      <c r="F52" s="47">
        <f>F53</f>
        <v>200</v>
      </c>
    </row>
    <row r="53" spans="1:6" s="177" customFormat="1" ht="12.75">
      <c r="A53" s="53" t="s">
        <v>109</v>
      </c>
      <c r="B53" s="70" t="s">
        <v>136</v>
      </c>
      <c r="C53" s="94" t="s">
        <v>133</v>
      </c>
      <c r="D53" s="60" t="s">
        <v>340</v>
      </c>
      <c r="E53" s="47">
        <v>200</v>
      </c>
      <c r="F53" s="47">
        <f>F54</f>
        <v>200</v>
      </c>
    </row>
    <row r="54" spans="1:6" s="177" customFormat="1" ht="12.75">
      <c r="A54" s="53" t="s">
        <v>110</v>
      </c>
      <c r="B54" s="70" t="s">
        <v>136</v>
      </c>
      <c r="C54" s="94" t="s">
        <v>133</v>
      </c>
      <c r="D54" s="60" t="s">
        <v>340</v>
      </c>
      <c r="E54" s="47">
        <v>240</v>
      </c>
      <c r="F54" s="47">
        <f>прил7!G39</f>
        <v>200</v>
      </c>
    </row>
    <row r="55" spans="1:6" ht="12.75">
      <c r="A55" s="25" t="s">
        <v>208</v>
      </c>
      <c r="B55" s="64" t="s">
        <v>136</v>
      </c>
      <c r="C55" s="64" t="s">
        <v>133</v>
      </c>
      <c r="D55" s="64" t="s">
        <v>102</v>
      </c>
      <c r="E55" s="64"/>
      <c r="F55" s="26">
        <f>F81+F63+F56+F71+F76+F66</f>
        <v>66880</v>
      </c>
    </row>
    <row r="56" spans="1:6" ht="12.75">
      <c r="A56" s="25" t="s">
        <v>202</v>
      </c>
      <c r="B56" s="77" t="s">
        <v>136</v>
      </c>
      <c r="C56" s="77" t="s">
        <v>133</v>
      </c>
      <c r="D56" s="78" t="s">
        <v>239</v>
      </c>
      <c r="E56" s="64"/>
      <c r="F56" s="26">
        <f>F57+F59+F61</f>
        <v>56087</v>
      </c>
    </row>
    <row r="57" spans="1:6" ht="39" customHeight="1">
      <c r="A57" s="118" t="s">
        <v>104</v>
      </c>
      <c r="B57" s="77" t="s">
        <v>136</v>
      </c>
      <c r="C57" s="77" t="s">
        <v>133</v>
      </c>
      <c r="D57" s="78" t="s">
        <v>239</v>
      </c>
      <c r="E57" s="64" t="s">
        <v>103</v>
      </c>
      <c r="F57" s="26">
        <f>F58</f>
        <v>42072</v>
      </c>
    </row>
    <row r="58" spans="1:6" ht="16.5" customHeight="1">
      <c r="A58" s="118" t="s">
        <v>105</v>
      </c>
      <c r="B58" s="77" t="s">
        <v>136</v>
      </c>
      <c r="C58" s="77" t="s">
        <v>133</v>
      </c>
      <c r="D58" s="78" t="s">
        <v>239</v>
      </c>
      <c r="E58" s="64" t="s">
        <v>203</v>
      </c>
      <c r="F58" s="26">
        <f>прил7!G43</f>
        <v>42072</v>
      </c>
    </row>
    <row r="59" spans="1:6" ht="15" customHeight="1">
      <c r="A59" s="118" t="s">
        <v>109</v>
      </c>
      <c r="B59" s="77" t="s">
        <v>136</v>
      </c>
      <c r="C59" s="77" t="s">
        <v>133</v>
      </c>
      <c r="D59" s="78" t="s">
        <v>239</v>
      </c>
      <c r="E59" s="64" t="s">
        <v>106</v>
      </c>
      <c r="F59" s="26">
        <f>F60</f>
        <v>13765</v>
      </c>
    </row>
    <row r="60" spans="1:6" ht="15" customHeight="1">
      <c r="A60" s="118" t="s">
        <v>110</v>
      </c>
      <c r="B60" s="77" t="s">
        <v>136</v>
      </c>
      <c r="C60" s="77" t="s">
        <v>133</v>
      </c>
      <c r="D60" s="78" t="s">
        <v>239</v>
      </c>
      <c r="E60" s="64" t="s">
        <v>207</v>
      </c>
      <c r="F60" s="26">
        <f>прил7!G45</f>
        <v>13765</v>
      </c>
    </row>
    <row r="61" spans="1:6" ht="15" customHeight="1">
      <c r="A61" s="118" t="s">
        <v>111</v>
      </c>
      <c r="B61" s="77" t="s">
        <v>136</v>
      </c>
      <c r="C61" s="77" t="s">
        <v>133</v>
      </c>
      <c r="D61" s="78" t="s">
        <v>239</v>
      </c>
      <c r="E61" s="64" t="s">
        <v>107</v>
      </c>
      <c r="F61" s="26">
        <f>F62</f>
        <v>250</v>
      </c>
    </row>
    <row r="62" spans="1:6" ht="17.25" customHeight="1">
      <c r="A62" s="118" t="s">
        <v>112</v>
      </c>
      <c r="B62" s="77" t="s">
        <v>136</v>
      </c>
      <c r="C62" s="77" t="s">
        <v>133</v>
      </c>
      <c r="D62" s="78" t="s">
        <v>239</v>
      </c>
      <c r="E62" s="64" t="s">
        <v>108</v>
      </c>
      <c r="F62" s="26">
        <f>прил7!G47</f>
        <v>250</v>
      </c>
    </row>
    <row r="63" spans="1:6" ht="25.5">
      <c r="A63" s="25" t="s">
        <v>205</v>
      </c>
      <c r="B63" s="77" t="s">
        <v>136</v>
      </c>
      <c r="C63" s="77" t="s">
        <v>133</v>
      </c>
      <c r="D63" s="78" t="s">
        <v>240</v>
      </c>
      <c r="E63" s="64"/>
      <c r="F63" s="26">
        <f>F64</f>
        <v>1000</v>
      </c>
    </row>
    <row r="64" spans="1:6" ht="16.5" customHeight="1">
      <c r="A64" s="118" t="s">
        <v>109</v>
      </c>
      <c r="B64" s="77" t="s">
        <v>136</v>
      </c>
      <c r="C64" s="77" t="s">
        <v>133</v>
      </c>
      <c r="D64" s="78" t="s">
        <v>240</v>
      </c>
      <c r="E64" s="64" t="s">
        <v>106</v>
      </c>
      <c r="F64" s="26">
        <f>F65</f>
        <v>1000</v>
      </c>
    </row>
    <row r="65" spans="1:6" ht="17.25" customHeight="1">
      <c r="A65" s="118" t="s">
        <v>110</v>
      </c>
      <c r="B65" s="77" t="s">
        <v>136</v>
      </c>
      <c r="C65" s="77" t="s">
        <v>133</v>
      </c>
      <c r="D65" s="78" t="s">
        <v>240</v>
      </c>
      <c r="E65" s="64" t="s">
        <v>207</v>
      </c>
      <c r="F65" s="26">
        <f>прил7!G50</f>
        <v>1000</v>
      </c>
    </row>
    <row r="66" spans="1:6" ht="38.25">
      <c r="A66" s="25" t="s">
        <v>212</v>
      </c>
      <c r="B66" s="64" t="s">
        <v>136</v>
      </c>
      <c r="C66" s="81" t="s">
        <v>133</v>
      </c>
      <c r="D66" s="78" t="s">
        <v>46</v>
      </c>
      <c r="E66" s="80"/>
      <c r="F66" s="82">
        <f>F67+F69</f>
        <v>1871</v>
      </c>
    </row>
    <row r="67" spans="1:6" ht="38.25">
      <c r="A67" s="118" t="s">
        <v>104</v>
      </c>
      <c r="B67" s="64" t="s">
        <v>136</v>
      </c>
      <c r="C67" s="81" t="s">
        <v>133</v>
      </c>
      <c r="D67" s="78" t="s">
        <v>46</v>
      </c>
      <c r="E67" s="80" t="s">
        <v>103</v>
      </c>
      <c r="F67" s="82">
        <f>F68</f>
        <v>1448</v>
      </c>
    </row>
    <row r="68" spans="1:6" ht="14.25" customHeight="1">
      <c r="A68" s="118" t="s">
        <v>105</v>
      </c>
      <c r="B68" s="64" t="s">
        <v>136</v>
      </c>
      <c r="C68" s="81" t="s">
        <v>133</v>
      </c>
      <c r="D68" s="78" t="s">
        <v>46</v>
      </c>
      <c r="E68" s="80" t="s">
        <v>203</v>
      </c>
      <c r="F68" s="82">
        <f>прил7!G53</f>
        <v>1448</v>
      </c>
    </row>
    <row r="69" spans="1:6" ht="17.25" customHeight="1">
      <c r="A69" s="118" t="s">
        <v>109</v>
      </c>
      <c r="B69" s="64" t="s">
        <v>136</v>
      </c>
      <c r="C69" s="81" t="s">
        <v>133</v>
      </c>
      <c r="D69" s="78" t="s">
        <v>46</v>
      </c>
      <c r="E69" s="80" t="s">
        <v>106</v>
      </c>
      <c r="F69" s="82">
        <f>F70</f>
        <v>423</v>
      </c>
    </row>
    <row r="70" spans="1:6" ht="17.25" customHeight="1">
      <c r="A70" s="118" t="s">
        <v>110</v>
      </c>
      <c r="B70" s="64" t="s">
        <v>136</v>
      </c>
      <c r="C70" s="81" t="s">
        <v>133</v>
      </c>
      <c r="D70" s="78" t="s">
        <v>46</v>
      </c>
      <c r="E70" s="80" t="s">
        <v>207</v>
      </c>
      <c r="F70" s="82">
        <f>прил7!G55</f>
        <v>423</v>
      </c>
    </row>
    <row r="71" spans="1:6" ht="39" customHeight="1">
      <c r="A71" s="33" t="s">
        <v>210</v>
      </c>
      <c r="B71" s="77" t="s">
        <v>136</v>
      </c>
      <c r="C71" s="77" t="s">
        <v>133</v>
      </c>
      <c r="D71" s="78" t="s">
        <v>114</v>
      </c>
      <c r="E71" s="64"/>
      <c r="F71" s="26">
        <f>F72+F74</f>
        <v>3788</v>
      </c>
    </row>
    <row r="72" spans="1:6" ht="37.5" customHeight="1">
      <c r="A72" s="118" t="s">
        <v>104</v>
      </c>
      <c r="B72" s="77" t="s">
        <v>136</v>
      </c>
      <c r="C72" s="77" t="s">
        <v>133</v>
      </c>
      <c r="D72" s="78" t="s">
        <v>114</v>
      </c>
      <c r="E72" s="64" t="s">
        <v>103</v>
      </c>
      <c r="F72" s="26">
        <f>F73</f>
        <v>2171</v>
      </c>
    </row>
    <row r="73" spans="1:6" ht="16.5" customHeight="1">
      <c r="A73" s="118" t="s">
        <v>105</v>
      </c>
      <c r="B73" s="77" t="s">
        <v>136</v>
      </c>
      <c r="C73" s="77" t="s">
        <v>133</v>
      </c>
      <c r="D73" s="78" t="s">
        <v>114</v>
      </c>
      <c r="E73" s="64" t="s">
        <v>203</v>
      </c>
      <c r="F73" s="26">
        <f>прил7!G58</f>
        <v>2171</v>
      </c>
    </row>
    <row r="74" spans="1:6" ht="15" customHeight="1">
      <c r="A74" s="118" t="s">
        <v>109</v>
      </c>
      <c r="B74" s="77" t="s">
        <v>136</v>
      </c>
      <c r="C74" s="77" t="s">
        <v>133</v>
      </c>
      <c r="D74" s="78" t="s">
        <v>114</v>
      </c>
      <c r="E74" s="64" t="s">
        <v>106</v>
      </c>
      <c r="F74" s="26">
        <f>F75</f>
        <v>1617</v>
      </c>
    </row>
    <row r="75" spans="1:6" ht="13.5" customHeight="1">
      <c r="A75" s="118" t="s">
        <v>110</v>
      </c>
      <c r="B75" s="77" t="s">
        <v>136</v>
      </c>
      <c r="C75" s="77" t="s">
        <v>133</v>
      </c>
      <c r="D75" s="78" t="s">
        <v>114</v>
      </c>
      <c r="E75" s="64" t="s">
        <v>207</v>
      </c>
      <c r="F75" s="26">
        <f>прил7!G60</f>
        <v>1617</v>
      </c>
    </row>
    <row r="76" spans="1:6" ht="25.5">
      <c r="A76" s="25" t="s">
        <v>211</v>
      </c>
      <c r="B76" s="64" t="s">
        <v>136</v>
      </c>
      <c r="C76" s="64" t="s">
        <v>133</v>
      </c>
      <c r="D76" s="64" t="s">
        <v>45</v>
      </c>
      <c r="E76" s="64"/>
      <c r="F76" s="75">
        <f>F77+F79</f>
        <v>2475</v>
      </c>
    </row>
    <row r="77" spans="1:6" ht="38.25">
      <c r="A77" s="118" t="s">
        <v>104</v>
      </c>
      <c r="B77" s="64" t="s">
        <v>136</v>
      </c>
      <c r="C77" s="64" t="s">
        <v>133</v>
      </c>
      <c r="D77" s="64" t="s">
        <v>45</v>
      </c>
      <c r="E77" s="64" t="s">
        <v>103</v>
      </c>
      <c r="F77" s="75">
        <f>F78</f>
        <v>1636</v>
      </c>
    </row>
    <row r="78" spans="1:6" ht="16.5" customHeight="1">
      <c r="A78" s="118" t="s">
        <v>105</v>
      </c>
      <c r="B78" s="64" t="s">
        <v>136</v>
      </c>
      <c r="C78" s="64" t="s">
        <v>133</v>
      </c>
      <c r="D78" s="64" t="s">
        <v>45</v>
      </c>
      <c r="E78" s="64" t="s">
        <v>203</v>
      </c>
      <c r="F78" s="75">
        <f>прил7!G63</f>
        <v>1636</v>
      </c>
    </row>
    <row r="79" spans="1:6" ht="15" customHeight="1">
      <c r="A79" s="118" t="s">
        <v>109</v>
      </c>
      <c r="B79" s="64" t="s">
        <v>136</v>
      </c>
      <c r="C79" s="64" t="s">
        <v>133</v>
      </c>
      <c r="D79" s="64" t="s">
        <v>45</v>
      </c>
      <c r="E79" s="64" t="s">
        <v>106</v>
      </c>
      <c r="F79" s="75">
        <f>F80</f>
        <v>839</v>
      </c>
    </row>
    <row r="80" spans="1:6" ht="15" customHeight="1">
      <c r="A80" s="118" t="s">
        <v>110</v>
      </c>
      <c r="B80" s="64" t="s">
        <v>136</v>
      </c>
      <c r="C80" s="64" t="s">
        <v>133</v>
      </c>
      <c r="D80" s="64" t="s">
        <v>45</v>
      </c>
      <c r="E80" s="64" t="s">
        <v>207</v>
      </c>
      <c r="F80" s="26">
        <f>прил7!G65</f>
        <v>839</v>
      </c>
    </row>
    <row r="81" spans="1:6" ht="25.5">
      <c r="A81" s="25" t="s">
        <v>364</v>
      </c>
      <c r="B81" s="64" t="s">
        <v>136</v>
      </c>
      <c r="C81" s="64" t="s">
        <v>133</v>
      </c>
      <c r="D81" s="64" t="s">
        <v>113</v>
      </c>
      <c r="E81" s="64"/>
      <c r="F81" s="26">
        <f>F82+F84</f>
        <v>1659</v>
      </c>
    </row>
    <row r="82" spans="1:6" ht="38.25">
      <c r="A82" s="118" t="s">
        <v>104</v>
      </c>
      <c r="B82" s="64" t="s">
        <v>136</v>
      </c>
      <c r="C82" s="64" t="s">
        <v>133</v>
      </c>
      <c r="D82" s="64" t="s">
        <v>113</v>
      </c>
      <c r="E82" s="64" t="s">
        <v>103</v>
      </c>
      <c r="F82" s="26">
        <f>F83</f>
        <v>1161</v>
      </c>
    </row>
    <row r="83" spans="1:6" ht="12.75" customHeight="1">
      <c r="A83" s="118" t="s">
        <v>105</v>
      </c>
      <c r="B83" s="64" t="s">
        <v>136</v>
      </c>
      <c r="C83" s="64" t="s">
        <v>133</v>
      </c>
      <c r="D83" s="64" t="s">
        <v>113</v>
      </c>
      <c r="E83" s="64" t="s">
        <v>203</v>
      </c>
      <c r="F83" s="26">
        <f>прил7!G68</f>
        <v>1161</v>
      </c>
    </row>
    <row r="84" spans="1:6" ht="17.25" customHeight="1">
      <c r="A84" s="118" t="s">
        <v>109</v>
      </c>
      <c r="B84" s="64" t="s">
        <v>136</v>
      </c>
      <c r="C84" s="64" t="s">
        <v>133</v>
      </c>
      <c r="D84" s="64" t="s">
        <v>113</v>
      </c>
      <c r="E84" s="64" t="s">
        <v>106</v>
      </c>
      <c r="F84" s="75">
        <f>F85</f>
        <v>498</v>
      </c>
    </row>
    <row r="85" spans="1:6" ht="18.75" customHeight="1">
      <c r="A85" s="118" t="s">
        <v>110</v>
      </c>
      <c r="B85" s="64" t="s">
        <v>136</v>
      </c>
      <c r="C85" s="64" t="s">
        <v>133</v>
      </c>
      <c r="D85" s="64" t="s">
        <v>113</v>
      </c>
      <c r="E85" s="80" t="s">
        <v>207</v>
      </c>
      <c r="F85" s="75">
        <f>прил7!G70</f>
        <v>498</v>
      </c>
    </row>
    <row r="86" spans="1:6" s="184" customFormat="1" ht="25.5">
      <c r="A86" s="36" t="s">
        <v>213</v>
      </c>
      <c r="B86" s="84" t="s">
        <v>136</v>
      </c>
      <c r="C86" s="84" t="s">
        <v>134</v>
      </c>
      <c r="D86" s="85"/>
      <c r="E86" s="84"/>
      <c r="F86" s="222">
        <f>F94+F87</f>
        <v>17647</v>
      </c>
    </row>
    <row r="87" spans="1:6" ht="25.5">
      <c r="A87" s="119" t="s">
        <v>168</v>
      </c>
      <c r="B87" s="64" t="s">
        <v>136</v>
      </c>
      <c r="C87" s="64" t="s">
        <v>134</v>
      </c>
      <c r="D87" s="115" t="s">
        <v>162</v>
      </c>
      <c r="E87" s="50"/>
      <c r="F87" s="47">
        <f>F88+F91</f>
        <v>100</v>
      </c>
    </row>
    <row r="88" spans="1:6" ht="25.5">
      <c r="A88" s="13" t="s">
        <v>137</v>
      </c>
      <c r="B88" s="64" t="s">
        <v>136</v>
      </c>
      <c r="C88" s="64" t="s">
        <v>134</v>
      </c>
      <c r="D88" s="115" t="s">
        <v>145</v>
      </c>
      <c r="E88" s="50"/>
      <c r="F88" s="50">
        <f>F89</f>
        <v>20</v>
      </c>
    </row>
    <row r="89" spans="1:6" ht="12.75">
      <c r="A89" s="118" t="s">
        <v>109</v>
      </c>
      <c r="B89" s="64" t="s">
        <v>136</v>
      </c>
      <c r="C89" s="64" t="s">
        <v>134</v>
      </c>
      <c r="D89" s="115" t="s">
        <v>145</v>
      </c>
      <c r="E89" s="50">
        <v>200</v>
      </c>
      <c r="F89" s="50">
        <f>F90</f>
        <v>20</v>
      </c>
    </row>
    <row r="90" spans="1:6" ht="12.75">
      <c r="A90" s="118" t="s">
        <v>110</v>
      </c>
      <c r="B90" s="64" t="s">
        <v>136</v>
      </c>
      <c r="C90" s="64" t="s">
        <v>134</v>
      </c>
      <c r="D90" s="115" t="s">
        <v>145</v>
      </c>
      <c r="E90" s="50">
        <v>240</v>
      </c>
      <c r="F90" s="50">
        <f>прил7!G680</f>
        <v>20</v>
      </c>
    </row>
    <row r="91" spans="1:6" ht="12.75">
      <c r="A91" s="119" t="s">
        <v>140</v>
      </c>
      <c r="B91" s="64" t="s">
        <v>136</v>
      </c>
      <c r="C91" s="64" t="s">
        <v>134</v>
      </c>
      <c r="D91" s="115" t="s">
        <v>148</v>
      </c>
      <c r="E91" s="50"/>
      <c r="F91" s="50">
        <f>F92</f>
        <v>80</v>
      </c>
    </row>
    <row r="92" spans="1:6" ht="12.75">
      <c r="A92" s="118" t="s">
        <v>109</v>
      </c>
      <c r="B92" s="64" t="s">
        <v>136</v>
      </c>
      <c r="C92" s="64" t="s">
        <v>134</v>
      </c>
      <c r="D92" s="115" t="s">
        <v>148</v>
      </c>
      <c r="E92" s="50">
        <v>200</v>
      </c>
      <c r="F92" s="50">
        <f>F93</f>
        <v>80</v>
      </c>
    </row>
    <row r="93" spans="1:6" ht="12.75">
      <c r="A93" s="118" t="s">
        <v>110</v>
      </c>
      <c r="B93" s="64" t="s">
        <v>136</v>
      </c>
      <c r="C93" s="64" t="s">
        <v>134</v>
      </c>
      <c r="D93" s="115" t="s">
        <v>148</v>
      </c>
      <c r="E93" s="50">
        <v>240</v>
      </c>
      <c r="F93" s="50">
        <f>прил7!G683</f>
        <v>80</v>
      </c>
    </row>
    <row r="94" spans="1:6" ht="12.75">
      <c r="A94" s="25" t="s">
        <v>208</v>
      </c>
      <c r="B94" s="77" t="s">
        <v>136</v>
      </c>
      <c r="C94" s="77" t="s">
        <v>134</v>
      </c>
      <c r="D94" s="78" t="s">
        <v>102</v>
      </c>
      <c r="E94" s="77"/>
      <c r="F94" s="79">
        <f>F95+F102</f>
        <v>17547</v>
      </c>
    </row>
    <row r="95" spans="1:6" ht="12.75">
      <c r="A95" s="25" t="s">
        <v>202</v>
      </c>
      <c r="B95" s="77" t="s">
        <v>136</v>
      </c>
      <c r="C95" s="77" t="s">
        <v>134</v>
      </c>
      <c r="D95" s="78" t="s">
        <v>239</v>
      </c>
      <c r="E95" s="77"/>
      <c r="F95" s="79">
        <f>F96+F98+F100</f>
        <v>16177</v>
      </c>
    </row>
    <row r="96" spans="1:6" ht="38.25">
      <c r="A96" s="118" t="s">
        <v>104</v>
      </c>
      <c r="B96" s="77" t="s">
        <v>136</v>
      </c>
      <c r="C96" s="77" t="s">
        <v>134</v>
      </c>
      <c r="D96" s="78" t="s">
        <v>239</v>
      </c>
      <c r="E96" s="77" t="s">
        <v>103</v>
      </c>
      <c r="F96" s="79">
        <f>F97</f>
        <v>13013</v>
      </c>
    </row>
    <row r="97" spans="1:6" ht="12.75">
      <c r="A97" s="118" t="s">
        <v>105</v>
      </c>
      <c r="B97" s="77" t="s">
        <v>136</v>
      </c>
      <c r="C97" s="77" t="s">
        <v>134</v>
      </c>
      <c r="D97" s="78" t="s">
        <v>239</v>
      </c>
      <c r="E97" s="77" t="s">
        <v>203</v>
      </c>
      <c r="F97" s="79">
        <f>прил7!G647+прил7!G687</f>
        <v>13013</v>
      </c>
    </row>
    <row r="98" spans="1:6" ht="12.75">
      <c r="A98" s="118" t="s">
        <v>109</v>
      </c>
      <c r="B98" s="77" t="s">
        <v>136</v>
      </c>
      <c r="C98" s="77" t="s">
        <v>134</v>
      </c>
      <c r="D98" s="78" t="s">
        <v>239</v>
      </c>
      <c r="E98" s="77" t="s">
        <v>106</v>
      </c>
      <c r="F98" s="79">
        <f>F99</f>
        <v>3119</v>
      </c>
    </row>
    <row r="99" spans="1:6" ht="15.75" customHeight="1">
      <c r="A99" s="118" t="s">
        <v>110</v>
      </c>
      <c r="B99" s="64" t="s">
        <v>136</v>
      </c>
      <c r="C99" s="64" t="s">
        <v>134</v>
      </c>
      <c r="D99" s="78" t="s">
        <v>239</v>
      </c>
      <c r="E99" s="64" t="s">
        <v>207</v>
      </c>
      <c r="F99" s="79">
        <f>прил7!G649+прил7!G689</f>
        <v>3119</v>
      </c>
    </row>
    <row r="100" spans="1:6" ht="14.25" customHeight="1">
      <c r="A100" s="118" t="s">
        <v>111</v>
      </c>
      <c r="B100" s="64" t="s">
        <v>136</v>
      </c>
      <c r="C100" s="64" t="s">
        <v>134</v>
      </c>
      <c r="D100" s="78" t="s">
        <v>239</v>
      </c>
      <c r="E100" s="64" t="s">
        <v>107</v>
      </c>
      <c r="F100" s="79">
        <f>F101</f>
        <v>45</v>
      </c>
    </row>
    <row r="101" spans="1:6" ht="14.25" customHeight="1">
      <c r="A101" s="118" t="s">
        <v>112</v>
      </c>
      <c r="B101" s="64" t="s">
        <v>136</v>
      </c>
      <c r="C101" s="64" t="s">
        <v>134</v>
      </c>
      <c r="D101" s="78" t="s">
        <v>239</v>
      </c>
      <c r="E101" s="64" t="s">
        <v>108</v>
      </c>
      <c r="F101" s="79">
        <f>прил7!G651+прил7!G691</f>
        <v>45</v>
      </c>
    </row>
    <row r="102" spans="1:6" ht="12.75">
      <c r="A102" s="25" t="s">
        <v>47</v>
      </c>
      <c r="B102" s="77" t="s">
        <v>136</v>
      </c>
      <c r="C102" s="77" t="s">
        <v>134</v>
      </c>
      <c r="D102" s="78" t="s">
        <v>48</v>
      </c>
      <c r="E102" s="77"/>
      <c r="F102" s="79">
        <f>F103</f>
        <v>1370</v>
      </c>
    </row>
    <row r="103" spans="1:6" ht="38.25">
      <c r="A103" s="118" t="s">
        <v>104</v>
      </c>
      <c r="B103" s="77" t="s">
        <v>136</v>
      </c>
      <c r="C103" s="77" t="s">
        <v>134</v>
      </c>
      <c r="D103" s="78" t="s">
        <v>48</v>
      </c>
      <c r="E103" s="77" t="s">
        <v>103</v>
      </c>
      <c r="F103" s="79">
        <f>F104</f>
        <v>1370</v>
      </c>
    </row>
    <row r="104" spans="1:6" ht="12.75">
      <c r="A104" s="118" t="s">
        <v>105</v>
      </c>
      <c r="B104" s="77" t="s">
        <v>136</v>
      </c>
      <c r="C104" s="77" t="s">
        <v>134</v>
      </c>
      <c r="D104" s="78" t="s">
        <v>48</v>
      </c>
      <c r="E104" s="77" t="s">
        <v>203</v>
      </c>
      <c r="F104" s="79">
        <f>прил7!G654</f>
        <v>1370</v>
      </c>
    </row>
    <row r="105" spans="1:6" s="184" customFormat="1" ht="12.75">
      <c r="A105" s="221" t="s">
        <v>342</v>
      </c>
      <c r="B105" s="74" t="s">
        <v>136</v>
      </c>
      <c r="C105" s="74" t="s">
        <v>129</v>
      </c>
      <c r="D105" s="74"/>
      <c r="E105" s="219"/>
      <c r="F105" s="144">
        <f>F106</f>
        <v>1326</v>
      </c>
    </row>
    <row r="106" spans="1:6" ht="12.75">
      <c r="A106" s="25" t="s">
        <v>302</v>
      </c>
      <c r="B106" s="64" t="s">
        <v>136</v>
      </c>
      <c r="C106" s="64" t="s">
        <v>129</v>
      </c>
      <c r="D106" s="64" t="s">
        <v>22</v>
      </c>
      <c r="E106" s="80"/>
      <c r="F106" s="75">
        <f>F107</f>
        <v>1326</v>
      </c>
    </row>
    <row r="107" spans="1:6" ht="12.75">
      <c r="A107" s="145" t="s">
        <v>343</v>
      </c>
      <c r="B107" s="64" t="s">
        <v>136</v>
      </c>
      <c r="C107" s="64" t="s">
        <v>129</v>
      </c>
      <c r="D107" s="64" t="s">
        <v>341</v>
      </c>
      <c r="E107" s="80"/>
      <c r="F107" s="75">
        <f>F108</f>
        <v>1326</v>
      </c>
    </row>
    <row r="108" spans="1:6" ht="17.25" customHeight="1">
      <c r="A108" s="118" t="s">
        <v>111</v>
      </c>
      <c r="B108" s="64" t="s">
        <v>136</v>
      </c>
      <c r="C108" s="64" t="s">
        <v>129</v>
      </c>
      <c r="D108" s="64" t="s">
        <v>341</v>
      </c>
      <c r="E108" s="80" t="s">
        <v>107</v>
      </c>
      <c r="F108" s="75">
        <f>F109</f>
        <v>1326</v>
      </c>
    </row>
    <row r="109" spans="1:6" ht="15.75" customHeight="1">
      <c r="A109" s="62" t="s">
        <v>97</v>
      </c>
      <c r="B109" s="64" t="s">
        <v>136</v>
      </c>
      <c r="C109" s="64" t="s">
        <v>129</v>
      </c>
      <c r="D109" s="64" t="s">
        <v>341</v>
      </c>
      <c r="E109" s="80" t="s">
        <v>98</v>
      </c>
      <c r="F109" s="75">
        <f>прил7!G75</f>
        <v>1326</v>
      </c>
    </row>
    <row r="110" spans="1:6" s="184" customFormat="1" ht="12.75">
      <c r="A110" s="36" t="s">
        <v>214</v>
      </c>
      <c r="B110" s="84" t="s">
        <v>136</v>
      </c>
      <c r="C110" s="84" t="s">
        <v>126</v>
      </c>
      <c r="D110" s="85"/>
      <c r="E110" s="84"/>
      <c r="F110" s="86">
        <f>F111</f>
        <v>800</v>
      </c>
    </row>
    <row r="111" spans="1:6" ht="12.75">
      <c r="A111" s="25" t="s">
        <v>302</v>
      </c>
      <c r="B111" s="77" t="s">
        <v>136</v>
      </c>
      <c r="C111" s="77" t="s">
        <v>126</v>
      </c>
      <c r="D111" s="78" t="s">
        <v>22</v>
      </c>
      <c r="E111" s="77"/>
      <c r="F111" s="82">
        <f>F112+F115</f>
        <v>800</v>
      </c>
    </row>
    <row r="112" spans="1:6" ht="12.75">
      <c r="A112" s="120" t="s">
        <v>50</v>
      </c>
      <c r="B112" s="77" t="s">
        <v>136</v>
      </c>
      <c r="C112" s="77" t="s">
        <v>126</v>
      </c>
      <c r="D112" s="78" t="s">
        <v>299</v>
      </c>
      <c r="E112" s="77"/>
      <c r="F112" s="82">
        <f>F113</f>
        <v>500</v>
      </c>
    </row>
    <row r="113" spans="1:6" ht="12.75">
      <c r="A113" s="121" t="s">
        <v>111</v>
      </c>
      <c r="B113" s="77" t="s">
        <v>136</v>
      </c>
      <c r="C113" s="77" t="s">
        <v>126</v>
      </c>
      <c r="D113" s="78" t="s">
        <v>299</v>
      </c>
      <c r="E113" s="77" t="s">
        <v>107</v>
      </c>
      <c r="F113" s="82">
        <f>F114</f>
        <v>500</v>
      </c>
    </row>
    <row r="114" spans="1:6" ht="15.75" customHeight="1">
      <c r="A114" s="120" t="s">
        <v>215</v>
      </c>
      <c r="B114" s="77" t="s">
        <v>136</v>
      </c>
      <c r="C114" s="77" t="s">
        <v>126</v>
      </c>
      <c r="D114" s="78" t="s">
        <v>299</v>
      </c>
      <c r="E114" s="64" t="s">
        <v>216</v>
      </c>
      <c r="F114" s="26">
        <f>прил7!G80</f>
        <v>500</v>
      </c>
    </row>
    <row r="115" spans="1:6" ht="25.5">
      <c r="A115" s="120" t="s">
        <v>49</v>
      </c>
      <c r="B115" s="77" t="s">
        <v>136</v>
      </c>
      <c r="C115" s="77" t="s">
        <v>126</v>
      </c>
      <c r="D115" s="78" t="s">
        <v>300</v>
      </c>
      <c r="E115" s="64"/>
      <c r="F115" s="26">
        <f>F116</f>
        <v>300</v>
      </c>
    </row>
    <row r="116" spans="1:6" ht="12.75">
      <c r="A116" s="121" t="s">
        <v>111</v>
      </c>
      <c r="B116" s="77" t="s">
        <v>136</v>
      </c>
      <c r="C116" s="77" t="s">
        <v>126</v>
      </c>
      <c r="D116" s="78" t="s">
        <v>300</v>
      </c>
      <c r="E116" s="77" t="s">
        <v>107</v>
      </c>
      <c r="F116" s="26">
        <f>F117</f>
        <v>300</v>
      </c>
    </row>
    <row r="117" spans="1:6" ht="15.75" customHeight="1">
      <c r="A117" s="120" t="s">
        <v>215</v>
      </c>
      <c r="B117" s="64" t="s">
        <v>136</v>
      </c>
      <c r="C117" s="64" t="s">
        <v>126</v>
      </c>
      <c r="D117" s="78" t="s">
        <v>300</v>
      </c>
      <c r="E117" s="64" t="s">
        <v>216</v>
      </c>
      <c r="F117" s="26">
        <f>прил7!G83</f>
        <v>300</v>
      </c>
    </row>
    <row r="118" spans="1:6" s="184" customFormat="1" ht="12.75">
      <c r="A118" s="220" t="s">
        <v>217</v>
      </c>
      <c r="B118" s="74" t="s">
        <v>136</v>
      </c>
      <c r="C118" s="74" t="s">
        <v>218</v>
      </c>
      <c r="D118" s="74"/>
      <c r="E118" s="74"/>
      <c r="F118" s="83">
        <f>F119+F127+F123</f>
        <v>6353</v>
      </c>
    </row>
    <row r="119" spans="1:6" ht="38.25">
      <c r="A119" s="25" t="s">
        <v>351</v>
      </c>
      <c r="B119" s="64" t="s">
        <v>136</v>
      </c>
      <c r="C119" s="64" t="s">
        <v>218</v>
      </c>
      <c r="D119" s="64" t="s">
        <v>189</v>
      </c>
      <c r="E119" s="64"/>
      <c r="F119" s="26">
        <f>F120</f>
        <v>925</v>
      </c>
    </row>
    <row r="120" spans="1:6" ht="25.5">
      <c r="A120" s="38" t="s">
        <v>332</v>
      </c>
      <c r="B120" s="64" t="s">
        <v>136</v>
      </c>
      <c r="C120" s="64" t="s">
        <v>218</v>
      </c>
      <c r="D120" s="51" t="s">
        <v>331</v>
      </c>
      <c r="E120" s="51"/>
      <c r="F120" s="51">
        <f>F121</f>
        <v>925</v>
      </c>
    </row>
    <row r="121" spans="1:6" ht="12.75">
      <c r="A121" s="53" t="s">
        <v>109</v>
      </c>
      <c r="B121" s="64" t="s">
        <v>136</v>
      </c>
      <c r="C121" s="64" t="s">
        <v>218</v>
      </c>
      <c r="D121" s="51" t="s">
        <v>331</v>
      </c>
      <c r="E121" s="51">
        <v>200</v>
      </c>
      <c r="F121" s="51">
        <f>F122</f>
        <v>925</v>
      </c>
    </row>
    <row r="122" spans="1:6" ht="12.75">
      <c r="A122" s="53" t="s">
        <v>110</v>
      </c>
      <c r="B122" s="64" t="s">
        <v>136</v>
      </c>
      <c r="C122" s="64" t="s">
        <v>218</v>
      </c>
      <c r="D122" s="51" t="s">
        <v>331</v>
      </c>
      <c r="E122" s="51">
        <v>240</v>
      </c>
      <c r="F122" s="51">
        <f>прил7!G88</f>
        <v>925</v>
      </c>
    </row>
    <row r="123" spans="1:6" ht="12.75">
      <c r="A123" s="25" t="s">
        <v>208</v>
      </c>
      <c r="B123" s="64" t="s">
        <v>136</v>
      </c>
      <c r="C123" s="64" t="s">
        <v>218</v>
      </c>
      <c r="D123" s="64" t="s">
        <v>102</v>
      </c>
      <c r="E123" s="64"/>
      <c r="F123" s="26">
        <f>F124</f>
        <v>700</v>
      </c>
    </row>
    <row r="124" spans="1:6" ht="12.75">
      <c r="A124" s="25" t="s">
        <v>202</v>
      </c>
      <c r="B124" s="77" t="s">
        <v>136</v>
      </c>
      <c r="C124" s="77" t="s">
        <v>218</v>
      </c>
      <c r="D124" s="78" t="s">
        <v>239</v>
      </c>
      <c r="E124" s="64"/>
      <c r="F124" s="26">
        <f>F126</f>
        <v>700</v>
      </c>
    </row>
    <row r="125" spans="1:6" ht="25.5">
      <c r="A125" s="53" t="s">
        <v>109</v>
      </c>
      <c r="B125" s="64" t="s">
        <v>136</v>
      </c>
      <c r="C125" s="64" t="s">
        <v>218</v>
      </c>
      <c r="D125" s="78" t="s">
        <v>239</v>
      </c>
      <c r="E125" s="64" t="s">
        <v>106</v>
      </c>
      <c r="F125" s="26">
        <f>F126</f>
        <v>700</v>
      </c>
    </row>
    <row r="126" spans="1:6" ht="12.75">
      <c r="A126" s="53" t="s">
        <v>110</v>
      </c>
      <c r="B126" s="64" t="s">
        <v>136</v>
      </c>
      <c r="C126" s="64" t="s">
        <v>218</v>
      </c>
      <c r="D126" s="78" t="s">
        <v>239</v>
      </c>
      <c r="E126" s="51">
        <v>240</v>
      </c>
      <c r="F126" s="51">
        <f>прил7!G92</f>
        <v>700</v>
      </c>
    </row>
    <row r="127" spans="1:6" ht="12.75">
      <c r="A127" s="25" t="s">
        <v>302</v>
      </c>
      <c r="B127" s="64" t="s">
        <v>136</v>
      </c>
      <c r="C127" s="64" t="s">
        <v>218</v>
      </c>
      <c r="D127" s="64" t="s">
        <v>22</v>
      </c>
      <c r="E127" s="64"/>
      <c r="F127" s="26">
        <f>F128+F131+F134</f>
        <v>4728</v>
      </c>
    </row>
    <row r="128" spans="1:6" ht="12.75">
      <c r="A128" s="38" t="s">
        <v>219</v>
      </c>
      <c r="B128" s="64" t="s">
        <v>136</v>
      </c>
      <c r="C128" s="64" t="s">
        <v>218</v>
      </c>
      <c r="D128" s="64" t="s">
        <v>303</v>
      </c>
      <c r="E128" s="64"/>
      <c r="F128" s="26">
        <f>F129</f>
        <v>97</v>
      </c>
    </row>
    <row r="129" spans="1:6" ht="12.75" customHeight="1">
      <c r="A129" s="118" t="s">
        <v>111</v>
      </c>
      <c r="B129" s="64" t="s">
        <v>136</v>
      </c>
      <c r="C129" s="64" t="s">
        <v>218</v>
      </c>
      <c r="D129" s="64" t="s">
        <v>303</v>
      </c>
      <c r="E129" s="64" t="s">
        <v>107</v>
      </c>
      <c r="F129" s="26">
        <f>F130</f>
        <v>97</v>
      </c>
    </row>
    <row r="130" spans="1:6" ht="12.75" customHeight="1">
      <c r="A130" s="118" t="s">
        <v>112</v>
      </c>
      <c r="B130" s="64" t="s">
        <v>136</v>
      </c>
      <c r="C130" s="64" t="s">
        <v>218</v>
      </c>
      <c r="D130" s="64" t="s">
        <v>303</v>
      </c>
      <c r="E130" s="64" t="s">
        <v>108</v>
      </c>
      <c r="F130" s="26">
        <f>прил7!G96</f>
        <v>97</v>
      </c>
    </row>
    <row r="131" spans="1:6" ht="12.75">
      <c r="A131" s="25" t="s">
        <v>51</v>
      </c>
      <c r="B131" s="64" t="s">
        <v>136</v>
      </c>
      <c r="C131" s="64" t="s">
        <v>218</v>
      </c>
      <c r="D131" s="64" t="s">
        <v>304</v>
      </c>
      <c r="E131" s="64"/>
      <c r="F131" s="26">
        <f>F132</f>
        <v>4231</v>
      </c>
    </row>
    <row r="132" spans="1:6" ht="25.5">
      <c r="A132" s="122" t="s">
        <v>54</v>
      </c>
      <c r="B132" s="64" t="s">
        <v>136</v>
      </c>
      <c r="C132" s="64" t="s">
        <v>218</v>
      </c>
      <c r="D132" s="64" t="s">
        <v>304</v>
      </c>
      <c r="E132" s="64" t="s">
        <v>52</v>
      </c>
      <c r="F132" s="75">
        <f>F133</f>
        <v>4231</v>
      </c>
    </row>
    <row r="133" spans="1:6" ht="12.75" customHeight="1">
      <c r="A133" s="122" t="s">
        <v>55</v>
      </c>
      <c r="B133" s="64" t="s">
        <v>136</v>
      </c>
      <c r="C133" s="64" t="s">
        <v>218</v>
      </c>
      <c r="D133" s="64" t="s">
        <v>304</v>
      </c>
      <c r="E133" s="64" t="s">
        <v>53</v>
      </c>
      <c r="F133" s="75">
        <f>прил7!G99</f>
        <v>4231</v>
      </c>
    </row>
    <row r="134" spans="1:6" ht="12.75" customHeight="1">
      <c r="A134" s="123" t="s">
        <v>385</v>
      </c>
      <c r="B134" s="64" t="s">
        <v>136</v>
      </c>
      <c r="C134" s="64" t="s">
        <v>218</v>
      </c>
      <c r="D134" s="64" t="s">
        <v>384</v>
      </c>
      <c r="E134" s="64"/>
      <c r="F134" s="75">
        <f>F135</f>
        <v>400</v>
      </c>
    </row>
    <row r="135" spans="1:6" ht="12.75" customHeight="1">
      <c r="A135" s="53" t="s">
        <v>109</v>
      </c>
      <c r="B135" s="64" t="s">
        <v>136</v>
      </c>
      <c r="C135" s="64" t="s">
        <v>218</v>
      </c>
      <c r="D135" s="64" t="s">
        <v>384</v>
      </c>
      <c r="E135" s="64" t="s">
        <v>106</v>
      </c>
      <c r="F135" s="75">
        <f>F136</f>
        <v>400</v>
      </c>
    </row>
    <row r="136" spans="1:6" ht="12.75" customHeight="1">
      <c r="A136" s="53" t="s">
        <v>110</v>
      </c>
      <c r="B136" s="64" t="s">
        <v>136</v>
      </c>
      <c r="C136" s="64" t="s">
        <v>218</v>
      </c>
      <c r="D136" s="64" t="s">
        <v>384</v>
      </c>
      <c r="E136" s="64" t="s">
        <v>207</v>
      </c>
      <c r="F136" s="75">
        <v>400</v>
      </c>
    </row>
    <row r="137" spans="1:6" ht="12.75">
      <c r="A137" s="36" t="s">
        <v>220</v>
      </c>
      <c r="B137" s="84" t="s">
        <v>130</v>
      </c>
      <c r="C137" s="84"/>
      <c r="D137" s="85"/>
      <c r="E137" s="84"/>
      <c r="F137" s="86">
        <f>F138</f>
        <v>25</v>
      </c>
    </row>
    <row r="138" spans="1:6" s="184" customFormat="1" ht="12.75">
      <c r="A138" s="36" t="s">
        <v>221</v>
      </c>
      <c r="B138" s="84" t="s">
        <v>130</v>
      </c>
      <c r="C138" s="84" t="s">
        <v>133</v>
      </c>
      <c r="D138" s="85"/>
      <c r="E138" s="84"/>
      <c r="F138" s="86">
        <f>F139</f>
        <v>25</v>
      </c>
    </row>
    <row r="139" spans="1:6" ht="12.75">
      <c r="A139" s="25" t="s">
        <v>302</v>
      </c>
      <c r="B139" s="77" t="s">
        <v>130</v>
      </c>
      <c r="C139" s="77" t="s">
        <v>133</v>
      </c>
      <c r="D139" s="78" t="s">
        <v>22</v>
      </c>
      <c r="E139" s="77"/>
      <c r="F139" s="82">
        <f>F140</f>
        <v>25</v>
      </c>
    </row>
    <row r="140" spans="1:6" ht="12.75">
      <c r="A140" s="25" t="s">
        <v>222</v>
      </c>
      <c r="B140" s="77" t="s">
        <v>130</v>
      </c>
      <c r="C140" s="77" t="s">
        <v>133</v>
      </c>
      <c r="D140" s="78" t="s">
        <v>346</v>
      </c>
      <c r="E140" s="77"/>
      <c r="F140" s="82">
        <f>F141</f>
        <v>25</v>
      </c>
    </row>
    <row r="141" spans="1:6" ht="12.75">
      <c r="A141" s="118" t="s">
        <v>109</v>
      </c>
      <c r="B141" s="77" t="s">
        <v>130</v>
      </c>
      <c r="C141" s="77" t="s">
        <v>133</v>
      </c>
      <c r="D141" s="78" t="s">
        <v>346</v>
      </c>
      <c r="E141" s="77" t="s">
        <v>106</v>
      </c>
      <c r="F141" s="82">
        <f>F142</f>
        <v>25</v>
      </c>
    </row>
    <row r="142" spans="1:6" ht="12.75">
      <c r="A142" s="118" t="s">
        <v>110</v>
      </c>
      <c r="B142" s="77" t="s">
        <v>130</v>
      </c>
      <c r="C142" s="77" t="s">
        <v>133</v>
      </c>
      <c r="D142" s="78" t="s">
        <v>346</v>
      </c>
      <c r="E142" s="77" t="s">
        <v>207</v>
      </c>
      <c r="F142" s="82">
        <f>прил7!G108</f>
        <v>25</v>
      </c>
    </row>
    <row r="143" spans="1:6" ht="12.75">
      <c r="A143" s="36" t="s">
        <v>223</v>
      </c>
      <c r="B143" s="84" t="s">
        <v>132</v>
      </c>
      <c r="C143" s="84"/>
      <c r="D143" s="85"/>
      <c r="E143" s="84"/>
      <c r="F143" s="159">
        <f>F144+F160</f>
        <v>16964</v>
      </c>
    </row>
    <row r="144" spans="1:6" s="184" customFormat="1" ht="25.5">
      <c r="A144" s="36" t="s">
        <v>224</v>
      </c>
      <c r="B144" s="84" t="s">
        <v>132</v>
      </c>
      <c r="C144" s="84" t="s">
        <v>128</v>
      </c>
      <c r="D144" s="85"/>
      <c r="E144" s="84"/>
      <c r="F144" s="86">
        <f>F145+F149</f>
        <v>14944</v>
      </c>
    </row>
    <row r="145" spans="1:6" ht="12.75">
      <c r="A145" s="25" t="s">
        <v>302</v>
      </c>
      <c r="B145" s="64" t="s">
        <v>132</v>
      </c>
      <c r="C145" s="64" t="s">
        <v>128</v>
      </c>
      <c r="D145" s="64" t="s">
        <v>22</v>
      </c>
      <c r="E145" s="64"/>
      <c r="F145" s="75">
        <f>F146</f>
        <v>1780</v>
      </c>
    </row>
    <row r="146" spans="1:6" ht="12.75">
      <c r="A146" s="25" t="s">
        <v>307</v>
      </c>
      <c r="B146" s="64" t="s">
        <v>132</v>
      </c>
      <c r="C146" s="64" t="s">
        <v>128</v>
      </c>
      <c r="D146" s="64" t="s">
        <v>306</v>
      </c>
      <c r="E146" s="64"/>
      <c r="F146" s="75">
        <f>F147</f>
        <v>1780</v>
      </c>
    </row>
    <row r="147" spans="1:6" ht="14.25" customHeight="1">
      <c r="A147" s="118" t="s">
        <v>109</v>
      </c>
      <c r="B147" s="64" t="s">
        <v>132</v>
      </c>
      <c r="C147" s="64" t="s">
        <v>128</v>
      </c>
      <c r="D147" s="64" t="s">
        <v>306</v>
      </c>
      <c r="E147" s="64" t="s">
        <v>106</v>
      </c>
      <c r="F147" s="75">
        <f>F148</f>
        <v>1780</v>
      </c>
    </row>
    <row r="148" spans="1:6" ht="17.25" customHeight="1">
      <c r="A148" s="118" t="s">
        <v>110</v>
      </c>
      <c r="B148" s="64" t="s">
        <v>132</v>
      </c>
      <c r="C148" s="64" t="s">
        <v>128</v>
      </c>
      <c r="D148" s="64" t="s">
        <v>306</v>
      </c>
      <c r="E148" s="64" t="s">
        <v>207</v>
      </c>
      <c r="F148" s="75">
        <f>прил7!G114</f>
        <v>1780</v>
      </c>
    </row>
    <row r="149" spans="1:6" ht="12.75">
      <c r="A149" s="123" t="s">
        <v>302</v>
      </c>
      <c r="B149" s="64" t="s">
        <v>132</v>
      </c>
      <c r="C149" s="64" t="s">
        <v>128</v>
      </c>
      <c r="D149" s="64" t="s">
        <v>22</v>
      </c>
      <c r="E149" s="64"/>
      <c r="F149" s="75">
        <f>F150+F157</f>
        <v>13164</v>
      </c>
    </row>
    <row r="150" spans="1:6" ht="12.75">
      <c r="A150" s="25" t="s">
        <v>6</v>
      </c>
      <c r="B150" s="64" t="s">
        <v>132</v>
      </c>
      <c r="C150" s="64" t="s">
        <v>128</v>
      </c>
      <c r="D150" s="64" t="s">
        <v>305</v>
      </c>
      <c r="E150" s="64"/>
      <c r="F150" s="75">
        <f>F151+F153+F155</f>
        <v>11941</v>
      </c>
    </row>
    <row r="151" spans="1:6" ht="38.25">
      <c r="A151" s="121" t="s">
        <v>104</v>
      </c>
      <c r="B151" s="64" t="s">
        <v>132</v>
      </c>
      <c r="C151" s="64" t="s">
        <v>128</v>
      </c>
      <c r="D151" s="64" t="s">
        <v>305</v>
      </c>
      <c r="E151" s="64" t="s">
        <v>103</v>
      </c>
      <c r="F151" s="75">
        <f>F152</f>
        <v>9440</v>
      </c>
    </row>
    <row r="152" spans="1:6" ht="14.25" customHeight="1">
      <c r="A152" s="121" t="s">
        <v>58</v>
      </c>
      <c r="B152" s="64" t="s">
        <v>132</v>
      </c>
      <c r="C152" s="64" t="s">
        <v>128</v>
      </c>
      <c r="D152" s="64" t="s">
        <v>305</v>
      </c>
      <c r="E152" s="64" t="s">
        <v>226</v>
      </c>
      <c r="F152" s="75">
        <f>прил7!G117</f>
        <v>9440</v>
      </c>
    </row>
    <row r="153" spans="1:6" ht="15" customHeight="1">
      <c r="A153" s="121" t="s">
        <v>109</v>
      </c>
      <c r="B153" s="64" t="s">
        <v>132</v>
      </c>
      <c r="C153" s="64" t="s">
        <v>128</v>
      </c>
      <c r="D153" s="64" t="s">
        <v>305</v>
      </c>
      <c r="E153" s="64" t="s">
        <v>106</v>
      </c>
      <c r="F153" s="75">
        <f>F154</f>
        <v>2488</v>
      </c>
    </row>
    <row r="154" spans="1:6" ht="15" customHeight="1">
      <c r="A154" s="121" t="s">
        <v>110</v>
      </c>
      <c r="B154" s="64" t="s">
        <v>132</v>
      </c>
      <c r="C154" s="64" t="s">
        <v>128</v>
      </c>
      <c r="D154" s="64" t="s">
        <v>305</v>
      </c>
      <c r="E154" s="64" t="s">
        <v>207</v>
      </c>
      <c r="F154" s="75">
        <f>прил7!G119</f>
        <v>2488</v>
      </c>
    </row>
    <row r="155" spans="1:6" ht="15.75" customHeight="1">
      <c r="A155" s="121" t="s">
        <v>111</v>
      </c>
      <c r="B155" s="64" t="s">
        <v>132</v>
      </c>
      <c r="C155" s="64" t="s">
        <v>128</v>
      </c>
      <c r="D155" s="64" t="s">
        <v>305</v>
      </c>
      <c r="E155" s="64" t="s">
        <v>107</v>
      </c>
      <c r="F155" s="75">
        <f>F156</f>
        <v>13</v>
      </c>
    </row>
    <row r="156" spans="1:6" ht="16.5" customHeight="1">
      <c r="A156" s="121" t="s">
        <v>112</v>
      </c>
      <c r="B156" s="64" t="s">
        <v>132</v>
      </c>
      <c r="C156" s="64" t="s">
        <v>128</v>
      </c>
      <c r="D156" s="64" t="s">
        <v>305</v>
      </c>
      <c r="E156" s="64" t="s">
        <v>108</v>
      </c>
      <c r="F156" s="75">
        <f>прил7!G121</f>
        <v>13</v>
      </c>
    </row>
    <row r="157" spans="1:6" ht="12.75">
      <c r="A157" s="147" t="s">
        <v>334</v>
      </c>
      <c r="B157" s="64" t="s">
        <v>132</v>
      </c>
      <c r="C157" s="64" t="s">
        <v>128</v>
      </c>
      <c r="D157" s="64" t="s">
        <v>333</v>
      </c>
      <c r="E157" s="64"/>
      <c r="F157" s="75">
        <f>F158</f>
        <v>1223</v>
      </c>
    </row>
    <row r="158" spans="1:6" ht="11.25" customHeight="1">
      <c r="A158" s="121" t="s">
        <v>109</v>
      </c>
      <c r="B158" s="64" t="s">
        <v>132</v>
      </c>
      <c r="C158" s="64" t="s">
        <v>128</v>
      </c>
      <c r="D158" s="64" t="s">
        <v>333</v>
      </c>
      <c r="E158" s="64" t="s">
        <v>106</v>
      </c>
      <c r="F158" s="75">
        <f>F159</f>
        <v>1223</v>
      </c>
    </row>
    <row r="159" spans="1:6" ht="15" customHeight="1">
      <c r="A159" s="121" t="s">
        <v>110</v>
      </c>
      <c r="B159" s="64" t="s">
        <v>132</v>
      </c>
      <c r="C159" s="64" t="s">
        <v>128</v>
      </c>
      <c r="D159" s="64" t="s">
        <v>333</v>
      </c>
      <c r="E159" s="64" t="s">
        <v>207</v>
      </c>
      <c r="F159" s="75">
        <f>прил7!G124</f>
        <v>1223</v>
      </c>
    </row>
    <row r="160" spans="1:6" s="184" customFormat="1" ht="12.75">
      <c r="A160" s="61" t="s">
        <v>227</v>
      </c>
      <c r="B160" s="92" t="s">
        <v>132</v>
      </c>
      <c r="C160" s="92" t="s">
        <v>228</v>
      </c>
      <c r="D160" s="92"/>
      <c r="E160" s="92"/>
      <c r="F160" s="93">
        <f>F161</f>
        <v>2020</v>
      </c>
    </row>
    <row r="161" spans="1:6" s="35" customFormat="1" ht="12.75">
      <c r="A161" s="34" t="s">
        <v>309</v>
      </c>
      <c r="B161" s="70" t="s">
        <v>132</v>
      </c>
      <c r="C161" s="70" t="s">
        <v>228</v>
      </c>
      <c r="D161" s="70" t="s">
        <v>22</v>
      </c>
      <c r="E161" s="70"/>
      <c r="F161" s="87">
        <f>F162+F165</f>
        <v>2020</v>
      </c>
    </row>
    <row r="162" spans="1:6" ht="12.75">
      <c r="A162" s="25" t="s">
        <v>229</v>
      </c>
      <c r="B162" s="64" t="s">
        <v>132</v>
      </c>
      <c r="C162" s="64" t="s">
        <v>228</v>
      </c>
      <c r="D162" s="64" t="s">
        <v>308</v>
      </c>
      <c r="E162" s="64"/>
      <c r="F162" s="88">
        <f>F163</f>
        <v>20</v>
      </c>
    </row>
    <row r="163" spans="1:6" ht="12.75" customHeight="1">
      <c r="A163" s="25" t="s">
        <v>206</v>
      </c>
      <c r="B163" s="64" t="s">
        <v>132</v>
      </c>
      <c r="C163" s="64" t="s">
        <v>228</v>
      </c>
      <c r="D163" s="64" t="s">
        <v>308</v>
      </c>
      <c r="E163" s="64" t="s">
        <v>106</v>
      </c>
      <c r="F163" s="89">
        <f>F164</f>
        <v>20</v>
      </c>
    </row>
    <row r="164" spans="1:6" ht="14.25" customHeight="1">
      <c r="A164" s="25" t="s">
        <v>310</v>
      </c>
      <c r="B164" s="64" t="s">
        <v>132</v>
      </c>
      <c r="C164" s="64" t="s">
        <v>228</v>
      </c>
      <c r="D164" s="64" t="s">
        <v>308</v>
      </c>
      <c r="E164" s="64" t="s">
        <v>207</v>
      </c>
      <c r="F164" s="89">
        <f>прил7!G129</f>
        <v>20</v>
      </c>
    </row>
    <row r="165" spans="1:6" ht="28.5" customHeight="1">
      <c r="A165" s="34" t="s">
        <v>354</v>
      </c>
      <c r="B165" s="70" t="s">
        <v>132</v>
      </c>
      <c r="C165" s="70" t="s">
        <v>228</v>
      </c>
      <c r="D165" s="70" t="s">
        <v>311</v>
      </c>
      <c r="E165" s="70"/>
      <c r="F165" s="87">
        <f>F166</f>
        <v>2000</v>
      </c>
    </row>
    <row r="166" spans="1:6" ht="15" customHeight="1">
      <c r="A166" s="121" t="s">
        <v>109</v>
      </c>
      <c r="B166" s="64" t="s">
        <v>132</v>
      </c>
      <c r="C166" s="64" t="s">
        <v>228</v>
      </c>
      <c r="D166" s="70" t="s">
        <v>311</v>
      </c>
      <c r="E166" s="64" t="s">
        <v>106</v>
      </c>
      <c r="F166" s="75">
        <f>F167</f>
        <v>2000</v>
      </c>
    </row>
    <row r="167" spans="1:6" ht="15.75" customHeight="1">
      <c r="A167" s="121" t="s">
        <v>110</v>
      </c>
      <c r="B167" s="64" t="s">
        <v>132</v>
      </c>
      <c r="C167" s="64" t="s">
        <v>228</v>
      </c>
      <c r="D167" s="70" t="s">
        <v>311</v>
      </c>
      <c r="E167" s="64" t="s">
        <v>207</v>
      </c>
      <c r="F167" s="75">
        <f>прил7!G132</f>
        <v>2000</v>
      </c>
    </row>
    <row r="168" spans="1:6" ht="12.75">
      <c r="A168" s="36" t="s">
        <v>230</v>
      </c>
      <c r="B168" s="74" t="s">
        <v>133</v>
      </c>
      <c r="C168" s="64"/>
      <c r="D168" s="64"/>
      <c r="E168" s="64"/>
      <c r="F168" s="164">
        <f>F169+F177+F188</f>
        <v>61619</v>
      </c>
    </row>
    <row r="169" spans="1:6" s="184" customFormat="1" ht="12.75">
      <c r="A169" s="218" t="s">
        <v>231</v>
      </c>
      <c r="B169" s="74" t="s">
        <v>133</v>
      </c>
      <c r="C169" s="176" t="s">
        <v>131</v>
      </c>
      <c r="D169" s="85"/>
      <c r="E169" s="219"/>
      <c r="F169" s="86">
        <f>F170</f>
        <v>644</v>
      </c>
    </row>
    <row r="170" spans="1:6" ht="25.5">
      <c r="A170" s="119" t="s">
        <v>170</v>
      </c>
      <c r="B170" s="70" t="s">
        <v>133</v>
      </c>
      <c r="C170" s="90" t="s">
        <v>131</v>
      </c>
      <c r="D170" s="115" t="s">
        <v>169</v>
      </c>
      <c r="E170" s="47"/>
      <c r="F170" s="47">
        <f>F171+F174</f>
        <v>644</v>
      </c>
    </row>
    <row r="171" spans="1:6" ht="38.25">
      <c r="A171" s="13" t="s">
        <v>61</v>
      </c>
      <c r="B171" s="70" t="s">
        <v>133</v>
      </c>
      <c r="C171" s="90" t="s">
        <v>131</v>
      </c>
      <c r="D171" s="116" t="s">
        <v>151</v>
      </c>
      <c r="E171" s="47"/>
      <c r="F171" s="47">
        <f>F172</f>
        <v>50</v>
      </c>
    </row>
    <row r="172" spans="1:6" ht="12.75">
      <c r="A172" s="118" t="s">
        <v>109</v>
      </c>
      <c r="B172" s="70" t="s">
        <v>133</v>
      </c>
      <c r="C172" s="90" t="s">
        <v>131</v>
      </c>
      <c r="D172" s="116" t="s">
        <v>151</v>
      </c>
      <c r="E172" s="47">
        <v>200</v>
      </c>
      <c r="F172" s="47">
        <f>F173</f>
        <v>50</v>
      </c>
    </row>
    <row r="173" spans="1:6" ht="12.75">
      <c r="A173" s="118" t="s">
        <v>110</v>
      </c>
      <c r="B173" s="70" t="s">
        <v>133</v>
      </c>
      <c r="C173" s="90" t="s">
        <v>131</v>
      </c>
      <c r="D173" s="116" t="s">
        <v>151</v>
      </c>
      <c r="E173" s="47">
        <v>240</v>
      </c>
      <c r="F173" s="47">
        <f>прил7!G139</f>
        <v>50</v>
      </c>
    </row>
    <row r="174" spans="1:6" ht="38.25">
      <c r="A174" s="55" t="s">
        <v>312</v>
      </c>
      <c r="B174" s="70" t="s">
        <v>133</v>
      </c>
      <c r="C174" s="90" t="s">
        <v>131</v>
      </c>
      <c r="D174" s="79" t="s">
        <v>355</v>
      </c>
      <c r="E174" s="91"/>
      <c r="F174" s="82">
        <f>F175</f>
        <v>594</v>
      </c>
    </row>
    <row r="175" spans="1:6" ht="15.75" customHeight="1">
      <c r="A175" s="118" t="s">
        <v>109</v>
      </c>
      <c r="B175" s="70" t="s">
        <v>133</v>
      </c>
      <c r="C175" s="90" t="s">
        <v>131</v>
      </c>
      <c r="D175" s="79" t="s">
        <v>355</v>
      </c>
      <c r="E175" s="91" t="s">
        <v>106</v>
      </c>
      <c r="F175" s="82">
        <f>F176</f>
        <v>594</v>
      </c>
    </row>
    <row r="176" spans="1:6" ht="15.75" customHeight="1">
      <c r="A176" s="118" t="s">
        <v>110</v>
      </c>
      <c r="B176" s="70" t="s">
        <v>133</v>
      </c>
      <c r="C176" s="90" t="s">
        <v>131</v>
      </c>
      <c r="D176" s="79" t="s">
        <v>355</v>
      </c>
      <c r="E176" s="91" t="s">
        <v>207</v>
      </c>
      <c r="F176" s="82">
        <f>прил7!G142</f>
        <v>594</v>
      </c>
    </row>
    <row r="177" spans="1:6" s="184" customFormat="1" ht="12.75">
      <c r="A177" s="36" t="s">
        <v>232</v>
      </c>
      <c r="B177" s="74" t="s">
        <v>133</v>
      </c>
      <c r="C177" s="74" t="s">
        <v>128</v>
      </c>
      <c r="D177" s="74"/>
      <c r="E177" s="74"/>
      <c r="F177" s="159">
        <f>F178</f>
        <v>46452</v>
      </c>
    </row>
    <row r="178" spans="1:6" ht="15">
      <c r="A178" s="205" t="s">
        <v>175</v>
      </c>
      <c r="B178" s="64" t="s">
        <v>133</v>
      </c>
      <c r="C178" s="64" t="s">
        <v>128</v>
      </c>
      <c r="D178" s="206" t="s">
        <v>167</v>
      </c>
      <c r="E178" s="207"/>
      <c r="F178" s="208">
        <f>F182+F179+F185</f>
        <v>46452</v>
      </c>
    </row>
    <row r="179" spans="1:6" ht="12.75">
      <c r="A179" s="11" t="s">
        <v>313</v>
      </c>
      <c r="B179" s="64" t="s">
        <v>133</v>
      </c>
      <c r="C179" s="64" t="s">
        <v>128</v>
      </c>
      <c r="D179" s="60" t="s">
        <v>314</v>
      </c>
      <c r="E179" s="47"/>
      <c r="F179" s="47">
        <f>F180</f>
        <v>4580</v>
      </c>
    </row>
    <row r="180" spans="1:6" ht="12.75">
      <c r="A180" s="53" t="s">
        <v>109</v>
      </c>
      <c r="B180" s="64" t="s">
        <v>133</v>
      </c>
      <c r="C180" s="64" t="s">
        <v>128</v>
      </c>
      <c r="D180" s="60" t="s">
        <v>314</v>
      </c>
      <c r="E180" s="48">
        <v>200</v>
      </c>
      <c r="F180" s="47">
        <f>F181</f>
        <v>4580</v>
      </c>
    </row>
    <row r="181" spans="1:6" ht="12.75">
      <c r="A181" s="53" t="s">
        <v>110</v>
      </c>
      <c r="B181" s="64" t="s">
        <v>133</v>
      </c>
      <c r="C181" s="64" t="s">
        <v>128</v>
      </c>
      <c r="D181" s="60" t="s">
        <v>314</v>
      </c>
      <c r="E181" s="48">
        <v>240</v>
      </c>
      <c r="F181" s="47">
        <f>прил7!G147</f>
        <v>4580</v>
      </c>
    </row>
    <row r="182" spans="1:6" ht="12.75">
      <c r="A182" s="132" t="s">
        <v>241</v>
      </c>
      <c r="B182" s="64" t="s">
        <v>133</v>
      </c>
      <c r="C182" s="64" t="s">
        <v>128</v>
      </c>
      <c r="D182" s="60" t="s">
        <v>242</v>
      </c>
      <c r="E182" s="47"/>
      <c r="F182" s="47">
        <f>F183</f>
        <v>5872</v>
      </c>
    </row>
    <row r="183" spans="1:6" ht="25.5">
      <c r="A183" s="54" t="s">
        <v>54</v>
      </c>
      <c r="B183" s="64" t="s">
        <v>133</v>
      </c>
      <c r="C183" s="64" t="s">
        <v>128</v>
      </c>
      <c r="D183" s="60" t="s">
        <v>242</v>
      </c>
      <c r="E183" s="47">
        <v>400</v>
      </c>
      <c r="F183" s="47">
        <f>F184</f>
        <v>5872</v>
      </c>
    </row>
    <row r="184" spans="1:6" ht="12.75">
      <c r="A184" s="53" t="s">
        <v>55</v>
      </c>
      <c r="B184" s="64" t="s">
        <v>133</v>
      </c>
      <c r="C184" s="64" t="s">
        <v>128</v>
      </c>
      <c r="D184" s="60" t="s">
        <v>242</v>
      </c>
      <c r="E184" s="47">
        <v>410</v>
      </c>
      <c r="F184" s="47">
        <f>прил7!G150</f>
        <v>5872</v>
      </c>
    </row>
    <row r="185" spans="1:6" ht="25.5">
      <c r="A185" s="132" t="s">
        <v>434</v>
      </c>
      <c r="B185" s="64" t="s">
        <v>133</v>
      </c>
      <c r="C185" s="64" t="s">
        <v>128</v>
      </c>
      <c r="D185" s="60" t="s">
        <v>433</v>
      </c>
      <c r="E185" s="47"/>
      <c r="F185" s="47">
        <f>F186</f>
        <v>36000</v>
      </c>
    </row>
    <row r="186" spans="1:6" ht="25.5">
      <c r="A186" s="54" t="s">
        <v>54</v>
      </c>
      <c r="B186" s="64" t="s">
        <v>133</v>
      </c>
      <c r="C186" s="64" t="s">
        <v>128</v>
      </c>
      <c r="D186" s="60" t="s">
        <v>433</v>
      </c>
      <c r="E186" s="47">
        <v>400</v>
      </c>
      <c r="F186" s="47">
        <f>F187</f>
        <v>36000</v>
      </c>
    </row>
    <row r="187" spans="1:6" ht="12.75">
      <c r="A187" s="53" t="s">
        <v>55</v>
      </c>
      <c r="B187" s="64" t="s">
        <v>133</v>
      </c>
      <c r="C187" s="64" t="s">
        <v>128</v>
      </c>
      <c r="D187" s="60" t="s">
        <v>433</v>
      </c>
      <c r="E187" s="47">
        <v>410</v>
      </c>
      <c r="F187" s="47">
        <f>прил7!G153</f>
        <v>36000</v>
      </c>
    </row>
    <row r="188" spans="1:6" s="184" customFormat="1" ht="12.75">
      <c r="A188" s="218" t="s">
        <v>233</v>
      </c>
      <c r="B188" s="74" t="s">
        <v>133</v>
      </c>
      <c r="C188" s="176" t="s">
        <v>127</v>
      </c>
      <c r="D188" s="85"/>
      <c r="E188" s="219"/>
      <c r="F188" s="159">
        <f>F189+F194+F207</f>
        <v>14523</v>
      </c>
    </row>
    <row r="189" spans="1:6" ht="25.5">
      <c r="A189" s="119" t="s">
        <v>170</v>
      </c>
      <c r="B189" s="70" t="s">
        <v>133</v>
      </c>
      <c r="C189" s="90" t="s">
        <v>127</v>
      </c>
      <c r="D189" s="115" t="s">
        <v>169</v>
      </c>
      <c r="E189" s="91"/>
      <c r="F189" s="57">
        <f>F190</f>
        <v>300</v>
      </c>
    </row>
    <row r="190" spans="1:6" ht="25.5">
      <c r="A190" s="119" t="s">
        <v>171</v>
      </c>
      <c r="B190" s="70" t="s">
        <v>133</v>
      </c>
      <c r="C190" s="90" t="s">
        <v>127</v>
      </c>
      <c r="D190" s="115" t="s">
        <v>163</v>
      </c>
      <c r="E190" s="47"/>
      <c r="F190" s="47">
        <f>F191</f>
        <v>300</v>
      </c>
    </row>
    <row r="191" spans="1:6" ht="38.25">
      <c r="A191" s="119" t="s">
        <v>172</v>
      </c>
      <c r="B191" s="70" t="s">
        <v>133</v>
      </c>
      <c r="C191" s="90" t="s">
        <v>127</v>
      </c>
      <c r="D191" s="116" t="s">
        <v>150</v>
      </c>
      <c r="E191" s="47"/>
      <c r="F191" s="47">
        <f>F192</f>
        <v>300</v>
      </c>
    </row>
    <row r="192" spans="1:6" ht="12.75">
      <c r="A192" s="121" t="s">
        <v>111</v>
      </c>
      <c r="B192" s="70" t="s">
        <v>133</v>
      </c>
      <c r="C192" s="90" t="s">
        <v>127</v>
      </c>
      <c r="D192" s="116" t="s">
        <v>150</v>
      </c>
      <c r="E192" s="47">
        <v>800</v>
      </c>
      <c r="F192" s="47">
        <f>F193</f>
        <v>300</v>
      </c>
    </row>
    <row r="193" spans="1:6" ht="25.5">
      <c r="A193" s="121" t="s">
        <v>62</v>
      </c>
      <c r="B193" s="70" t="s">
        <v>133</v>
      </c>
      <c r="C193" s="90" t="s">
        <v>127</v>
      </c>
      <c r="D193" s="116" t="s">
        <v>150</v>
      </c>
      <c r="E193" s="47">
        <v>810</v>
      </c>
      <c r="F193" s="47">
        <f>прил7!G159</f>
        <v>300</v>
      </c>
    </row>
    <row r="194" spans="1:6" ht="25.5">
      <c r="A194" s="119" t="s">
        <v>176</v>
      </c>
      <c r="B194" s="70" t="s">
        <v>133</v>
      </c>
      <c r="C194" s="90" t="s">
        <v>127</v>
      </c>
      <c r="D194" s="47" t="s">
        <v>166</v>
      </c>
      <c r="E194" s="50"/>
      <c r="F194" s="50">
        <f>F195+F198+F201+F204</f>
        <v>480</v>
      </c>
    </row>
    <row r="195" spans="1:6" ht="25.5">
      <c r="A195" s="119" t="s">
        <v>153</v>
      </c>
      <c r="B195" s="70" t="s">
        <v>133</v>
      </c>
      <c r="C195" s="90" t="s">
        <v>127</v>
      </c>
      <c r="D195" s="60" t="s">
        <v>154</v>
      </c>
      <c r="E195" s="50"/>
      <c r="F195" s="50">
        <f>F196</f>
        <v>130</v>
      </c>
    </row>
    <row r="196" spans="1:6" ht="12.75">
      <c r="A196" s="121" t="s">
        <v>109</v>
      </c>
      <c r="B196" s="70" t="s">
        <v>133</v>
      </c>
      <c r="C196" s="90" t="s">
        <v>127</v>
      </c>
      <c r="D196" s="60" t="s">
        <v>154</v>
      </c>
      <c r="E196" s="50">
        <v>200</v>
      </c>
      <c r="F196" s="50">
        <f>F197</f>
        <v>130</v>
      </c>
    </row>
    <row r="197" spans="1:6" ht="12.75">
      <c r="A197" s="121" t="s">
        <v>110</v>
      </c>
      <c r="B197" s="70" t="s">
        <v>133</v>
      </c>
      <c r="C197" s="90" t="s">
        <v>127</v>
      </c>
      <c r="D197" s="60" t="s">
        <v>154</v>
      </c>
      <c r="E197" s="50">
        <v>240</v>
      </c>
      <c r="F197" s="50">
        <f>прил7!G501</f>
        <v>130</v>
      </c>
    </row>
    <row r="198" spans="1:6" ht="25.5">
      <c r="A198" s="119" t="s">
        <v>155</v>
      </c>
      <c r="B198" s="70" t="s">
        <v>133</v>
      </c>
      <c r="C198" s="90" t="s">
        <v>127</v>
      </c>
      <c r="D198" s="60" t="s">
        <v>156</v>
      </c>
      <c r="E198" s="50"/>
      <c r="F198" s="50">
        <f>F199</f>
        <v>230</v>
      </c>
    </row>
    <row r="199" spans="1:6" ht="12.75">
      <c r="A199" s="121" t="s">
        <v>109</v>
      </c>
      <c r="B199" s="70" t="s">
        <v>133</v>
      </c>
      <c r="C199" s="90" t="s">
        <v>127</v>
      </c>
      <c r="D199" s="60" t="s">
        <v>156</v>
      </c>
      <c r="E199" s="50">
        <v>200</v>
      </c>
      <c r="F199" s="50">
        <f>F200</f>
        <v>230</v>
      </c>
    </row>
    <row r="200" spans="1:6" ht="12.75">
      <c r="A200" s="121" t="s">
        <v>110</v>
      </c>
      <c r="B200" s="70" t="s">
        <v>133</v>
      </c>
      <c r="C200" s="90" t="s">
        <v>127</v>
      </c>
      <c r="D200" s="60" t="s">
        <v>156</v>
      </c>
      <c r="E200" s="50">
        <v>240</v>
      </c>
      <c r="F200" s="50">
        <f>прил7!G504</f>
        <v>230</v>
      </c>
    </row>
    <row r="201" spans="1:6" ht="12.75">
      <c r="A201" s="119" t="s">
        <v>157</v>
      </c>
      <c r="B201" s="70" t="s">
        <v>133</v>
      </c>
      <c r="C201" s="90" t="s">
        <v>127</v>
      </c>
      <c r="D201" s="60" t="s">
        <v>158</v>
      </c>
      <c r="E201" s="50"/>
      <c r="F201" s="50">
        <f>F202</f>
        <v>70</v>
      </c>
    </row>
    <row r="202" spans="1:6" ht="12.75">
      <c r="A202" s="121" t="s">
        <v>109</v>
      </c>
      <c r="B202" s="70" t="s">
        <v>133</v>
      </c>
      <c r="C202" s="90" t="s">
        <v>127</v>
      </c>
      <c r="D202" s="60" t="s">
        <v>158</v>
      </c>
      <c r="E202" s="50">
        <v>200</v>
      </c>
      <c r="F202" s="50">
        <f>F203</f>
        <v>70</v>
      </c>
    </row>
    <row r="203" spans="1:6" ht="12.75">
      <c r="A203" s="121" t="s">
        <v>110</v>
      </c>
      <c r="B203" s="70" t="s">
        <v>133</v>
      </c>
      <c r="C203" s="90" t="s">
        <v>127</v>
      </c>
      <c r="D203" s="60" t="s">
        <v>158</v>
      </c>
      <c r="E203" s="50">
        <v>240</v>
      </c>
      <c r="F203" s="50">
        <f>прил7!G507</f>
        <v>70</v>
      </c>
    </row>
    <row r="204" spans="1:6" ht="38.25">
      <c r="A204" s="11" t="s">
        <v>357</v>
      </c>
      <c r="B204" s="70" t="s">
        <v>133</v>
      </c>
      <c r="C204" s="90" t="s">
        <v>127</v>
      </c>
      <c r="D204" s="60" t="s">
        <v>3</v>
      </c>
      <c r="E204" s="50"/>
      <c r="F204" s="50">
        <f>F205</f>
        <v>50</v>
      </c>
    </row>
    <row r="205" spans="1:6" ht="25.5">
      <c r="A205" s="122" t="s">
        <v>54</v>
      </c>
      <c r="B205" s="70" t="s">
        <v>133</v>
      </c>
      <c r="C205" s="90" t="s">
        <v>127</v>
      </c>
      <c r="D205" s="60" t="s">
        <v>3</v>
      </c>
      <c r="E205" s="50">
        <v>400</v>
      </c>
      <c r="F205" s="50">
        <f>F206</f>
        <v>50</v>
      </c>
    </row>
    <row r="206" spans="1:6" ht="12.75">
      <c r="A206" s="121" t="s">
        <v>55</v>
      </c>
      <c r="B206" s="70" t="s">
        <v>133</v>
      </c>
      <c r="C206" s="90" t="s">
        <v>127</v>
      </c>
      <c r="D206" s="60" t="s">
        <v>3</v>
      </c>
      <c r="E206" s="50">
        <v>410</v>
      </c>
      <c r="F206" s="50">
        <f>прил7!G510</f>
        <v>50</v>
      </c>
    </row>
    <row r="207" spans="1:6" s="209" customFormat="1" ht="38.25">
      <c r="A207" s="13" t="s">
        <v>351</v>
      </c>
      <c r="B207" s="70" t="s">
        <v>133</v>
      </c>
      <c r="C207" s="90" t="s">
        <v>127</v>
      </c>
      <c r="D207" s="60" t="s">
        <v>189</v>
      </c>
      <c r="E207" s="60"/>
      <c r="F207" s="60">
        <f>F208+F215+F218</f>
        <v>13743</v>
      </c>
    </row>
    <row r="208" spans="1:6" ht="12.75">
      <c r="A208" s="13" t="s">
        <v>6</v>
      </c>
      <c r="B208" s="70" t="s">
        <v>133</v>
      </c>
      <c r="C208" s="90" t="s">
        <v>127</v>
      </c>
      <c r="D208" s="51" t="s">
        <v>9</v>
      </c>
      <c r="E208" s="52"/>
      <c r="F208" s="51">
        <f>F209+F211+F213</f>
        <v>7525</v>
      </c>
    </row>
    <row r="209" spans="1:6" ht="38.25">
      <c r="A209" s="121" t="s">
        <v>104</v>
      </c>
      <c r="B209" s="70" t="s">
        <v>133</v>
      </c>
      <c r="C209" s="90" t="s">
        <v>127</v>
      </c>
      <c r="D209" s="60" t="s">
        <v>9</v>
      </c>
      <c r="E209" s="60">
        <v>100</v>
      </c>
      <c r="F209" s="60">
        <f>F210</f>
        <v>4858</v>
      </c>
    </row>
    <row r="210" spans="1:6" ht="12.75">
      <c r="A210" s="121" t="s">
        <v>58</v>
      </c>
      <c r="B210" s="70" t="s">
        <v>133</v>
      </c>
      <c r="C210" s="90" t="s">
        <v>127</v>
      </c>
      <c r="D210" s="60" t="s">
        <v>9</v>
      </c>
      <c r="E210" s="60">
        <v>110</v>
      </c>
      <c r="F210" s="60">
        <f>прил7!G163</f>
        <v>4858</v>
      </c>
    </row>
    <row r="211" spans="1:6" ht="12.75">
      <c r="A211" s="121" t="s">
        <v>109</v>
      </c>
      <c r="B211" s="70" t="s">
        <v>133</v>
      </c>
      <c r="C211" s="90" t="s">
        <v>127</v>
      </c>
      <c r="D211" s="60" t="s">
        <v>9</v>
      </c>
      <c r="E211" s="60">
        <v>200</v>
      </c>
      <c r="F211" s="60">
        <f>F212</f>
        <v>2646</v>
      </c>
    </row>
    <row r="212" spans="1:6" ht="12.75">
      <c r="A212" s="121" t="s">
        <v>110</v>
      </c>
      <c r="B212" s="70" t="s">
        <v>133</v>
      </c>
      <c r="C212" s="70" t="s">
        <v>127</v>
      </c>
      <c r="D212" s="60" t="s">
        <v>9</v>
      </c>
      <c r="E212" s="60">
        <v>240</v>
      </c>
      <c r="F212" s="60">
        <f>прил7!G165</f>
        <v>2646</v>
      </c>
    </row>
    <row r="213" spans="1:6" ht="12.75">
      <c r="A213" s="121" t="s">
        <v>111</v>
      </c>
      <c r="B213" s="70" t="s">
        <v>133</v>
      </c>
      <c r="C213" s="70" t="s">
        <v>127</v>
      </c>
      <c r="D213" s="60" t="s">
        <v>9</v>
      </c>
      <c r="E213" s="60">
        <v>800</v>
      </c>
      <c r="F213" s="60">
        <f>F214</f>
        <v>21</v>
      </c>
    </row>
    <row r="214" spans="1:6" ht="12.75">
      <c r="A214" s="121" t="s">
        <v>112</v>
      </c>
      <c r="B214" s="70" t="s">
        <v>133</v>
      </c>
      <c r="C214" s="70" t="s">
        <v>127</v>
      </c>
      <c r="D214" s="60" t="s">
        <v>9</v>
      </c>
      <c r="E214" s="60">
        <v>850</v>
      </c>
      <c r="F214" s="60">
        <f>прил7!G167</f>
        <v>21</v>
      </c>
    </row>
    <row r="215" spans="1:6" s="35" customFormat="1" ht="12.75">
      <c r="A215" s="13" t="s">
        <v>301</v>
      </c>
      <c r="B215" s="70" t="s">
        <v>133</v>
      </c>
      <c r="C215" s="70" t="s">
        <v>127</v>
      </c>
      <c r="D215" s="60" t="s">
        <v>330</v>
      </c>
      <c r="E215" s="60"/>
      <c r="F215" s="60">
        <f>F216</f>
        <v>4853</v>
      </c>
    </row>
    <row r="216" spans="1:6" s="35" customFormat="1" ht="12.75">
      <c r="A216" s="53" t="s">
        <v>109</v>
      </c>
      <c r="B216" s="70" t="s">
        <v>133</v>
      </c>
      <c r="C216" s="70" t="s">
        <v>127</v>
      </c>
      <c r="D216" s="60" t="s">
        <v>330</v>
      </c>
      <c r="E216" s="60">
        <v>200</v>
      </c>
      <c r="F216" s="60">
        <f>F217</f>
        <v>4853</v>
      </c>
    </row>
    <row r="217" spans="1:6" s="35" customFormat="1" ht="12.75">
      <c r="A217" s="53" t="s">
        <v>110</v>
      </c>
      <c r="B217" s="70" t="s">
        <v>133</v>
      </c>
      <c r="C217" s="70" t="s">
        <v>127</v>
      </c>
      <c r="D217" s="60" t="s">
        <v>330</v>
      </c>
      <c r="E217" s="60">
        <v>240</v>
      </c>
      <c r="F217" s="60">
        <f>прил7!G170</f>
        <v>4853</v>
      </c>
    </row>
    <row r="218" spans="1:6" s="35" customFormat="1" ht="12.75">
      <c r="A218" s="38" t="s">
        <v>381</v>
      </c>
      <c r="B218" s="70" t="s">
        <v>133</v>
      </c>
      <c r="C218" s="70" t="s">
        <v>127</v>
      </c>
      <c r="D218" s="10" t="s">
        <v>382</v>
      </c>
      <c r="E218" s="60"/>
      <c r="F218" s="60">
        <f>F219</f>
        <v>1365</v>
      </c>
    </row>
    <row r="219" spans="1:6" s="35" customFormat="1" ht="12.75">
      <c r="A219" s="53" t="s">
        <v>109</v>
      </c>
      <c r="B219" s="70" t="s">
        <v>133</v>
      </c>
      <c r="C219" s="70" t="s">
        <v>127</v>
      </c>
      <c r="D219" s="10" t="s">
        <v>382</v>
      </c>
      <c r="E219" s="60">
        <v>200</v>
      </c>
      <c r="F219" s="60">
        <f>F220</f>
        <v>1365</v>
      </c>
    </row>
    <row r="220" spans="1:6" s="35" customFormat="1" ht="12.75">
      <c r="A220" s="53" t="s">
        <v>110</v>
      </c>
      <c r="B220" s="70" t="s">
        <v>133</v>
      </c>
      <c r="C220" s="70" t="s">
        <v>127</v>
      </c>
      <c r="D220" s="10" t="s">
        <v>382</v>
      </c>
      <c r="E220" s="60">
        <v>240</v>
      </c>
      <c r="F220" s="60">
        <f>прил7!G173</f>
        <v>1365</v>
      </c>
    </row>
    <row r="221" spans="1:6" ht="12.75">
      <c r="A221" s="61" t="s">
        <v>234</v>
      </c>
      <c r="B221" s="92" t="s">
        <v>135</v>
      </c>
      <c r="C221" s="70"/>
      <c r="D221" s="70"/>
      <c r="E221" s="70"/>
      <c r="F221" s="93">
        <f>F222</f>
        <v>3312</v>
      </c>
    </row>
    <row r="222" spans="1:6" s="217" customFormat="1" ht="12.75">
      <c r="A222" s="61" t="s">
        <v>235</v>
      </c>
      <c r="B222" s="92" t="s">
        <v>135</v>
      </c>
      <c r="C222" s="92" t="s">
        <v>130</v>
      </c>
      <c r="D222" s="92"/>
      <c r="E222" s="92"/>
      <c r="F222" s="160">
        <f>F228+F223</f>
        <v>3312</v>
      </c>
    </row>
    <row r="223" spans="1:6" ht="25.5">
      <c r="A223" s="17" t="s">
        <v>365</v>
      </c>
      <c r="B223" s="70" t="s">
        <v>135</v>
      </c>
      <c r="C223" s="70" t="s">
        <v>130</v>
      </c>
      <c r="D223" s="50" t="s">
        <v>179</v>
      </c>
      <c r="E223" s="50"/>
      <c r="F223" s="50">
        <f>F224</f>
        <v>2562</v>
      </c>
    </row>
    <row r="224" spans="1:6" ht="51" customHeight="1">
      <c r="A224" s="13" t="s">
        <v>180</v>
      </c>
      <c r="B224" s="70" t="s">
        <v>135</v>
      </c>
      <c r="C224" s="70" t="s">
        <v>130</v>
      </c>
      <c r="D224" s="50" t="s">
        <v>181</v>
      </c>
      <c r="E224" s="50"/>
      <c r="F224" s="50">
        <f>F225</f>
        <v>2562</v>
      </c>
    </row>
    <row r="225" spans="1:6" ht="12.75">
      <c r="A225" s="13" t="s">
        <v>183</v>
      </c>
      <c r="B225" s="70" t="s">
        <v>135</v>
      </c>
      <c r="C225" s="70" t="s">
        <v>130</v>
      </c>
      <c r="D225" s="50" t="s">
        <v>5</v>
      </c>
      <c r="E225" s="50"/>
      <c r="F225" s="50">
        <f>F226</f>
        <v>2562</v>
      </c>
    </row>
    <row r="226" spans="1:6" ht="25.5" customHeight="1">
      <c r="A226" s="54" t="s">
        <v>54</v>
      </c>
      <c r="B226" s="70" t="s">
        <v>135</v>
      </c>
      <c r="C226" s="70" t="s">
        <v>130</v>
      </c>
      <c r="D226" s="50" t="s">
        <v>5</v>
      </c>
      <c r="E226" s="50">
        <v>400</v>
      </c>
      <c r="F226" s="50">
        <f>F227</f>
        <v>2562</v>
      </c>
    </row>
    <row r="227" spans="1:6" ht="12.75">
      <c r="A227" s="53" t="s">
        <v>55</v>
      </c>
      <c r="B227" s="70" t="s">
        <v>135</v>
      </c>
      <c r="C227" s="70" t="s">
        <v>130</v>
      </c>
      <c r="D227" s="50" t="s">
        <v>5</v>
      </c>
      <c r="E227" s="50">
        <v>410</v>
      </c>
      <c r="F227" s="50">
        <f>прил7!G180</f>
        <v>2562</v>
      </c>
    </row>
    <row r="228" spans="1:6" s="35" customFormat="1" ht="12.75">
      <c r="A228" s="34" t="s">
        <v>302</v>
      </c>
      <c r="B228" s="70" t="s">
        <v>135</v>
      </c>
      <c r="C228" s="70" t="s">
        <v>130</v>
      </c>
      <c r="D228" s="70" t="s">
        <v>22</v>
      </c>
      <c r="E228" s="70"/>
      <c r="F228" s="96">
        <f>F229</f>
        <v>750</v>
      </c>
    </row>
    <row r="229" spans="1:6" s="35" customFormat="1" ht="12.75">
      <c r="A229" s="25" t="s">
        <v>51</v>
      </c>
      <c r="B229" s="70" t="s">
        <v>135</v>
      </c>
      <c r="C229" s="70" t="s">
        <v>130</v>
      </c>
      <c r="D229" s="70" t="s">
        <v>304</v>
      </c>
      <c r="E229" s="70"/>
      <c r="F229" s="96">
        <f>F230</f>
        <v>750</v>
      </c>
    </row>
    <row r="230" spans="1:6" s="35" customFormat="1" ht="25.5">
      <c r="A230" s="54" t="s">
        <v>54</v>
      </c>
      <c r="B230" s="70" t="s">
        <v>135</v>
      </c>
      <c r="C230" s="70" t="s">
        <v>130</v>
      </c>
      <c r="D230" s="70" t="s">
        <v>304</v>
      </c>
      <c r="E230" s="70" t="s">
        <v>52</v>
      </c>
      <c r="F230" s="96">
        <f>F231</f>
        <v>750</v>
      </c>
    </row>
    <row r="231" spans="1:6" s="35" customFormat="1" ht="15" customHeight="1">
      <c r="A231" s="53" t="s">
        <v>55</v>
      </c>
      <c r="B231" s="70" t="s">
        <v>135</v>
      </c>
      <c r="C231" s="70" t="s">
        <v>130</v>
      </c>
      <c r="D231" s="70" t="s">
        <v>304</v>
      </c>
      <c r="E231" s="70" t="s">
        <v>53</v>
      </c>
      <c r="F231" s="26">
        <f>прил7!G184</f>
        <v>750</v>
      </c>
    </row>
    <row r="232" spans="1:6" ht="12.75">
      <c r="A232" s="36" t="s">
        <v>236</v>
      </c>
      <c r="B232" s="74" t="s">
        <v>129</v>
      </c>
      <c r="C232" s="74"/>
      <c r="D232" s="74"/>
      <c r="E232" s="74"/>
      <c r="F232" s="164">
        <f>F233+F267+F390+F400+F425</f>
        <v>1008336</v>
      </c>
    </row>
    <row r="233" spans="1:6" ht="12.75">
      <c r="A233" s="40" t="s">
        <v>296</v>
      </c>
      <c r="B233" s="74" t="s">
        <v>129</v>
      </c>
      <c r="C233" s="74" t="s">
        <v>136</v>
      </c>
      <c r="D233" s="74"/>
      <c r="E233" s="74"/>
      <c r="F233" s="164">
        <f>F234+F257</f>
        <v>308529</v>
      </c>
    </row>
    <row r="234" spans="1:6" ht="25.5">
      <c r="A234" s="11" t="s">
        <v>348</v>
      </c>
      <c r="B234" s="64" t="s">
        <v>129</v>
      </c>
      <c r="C234" s="64" t="s">
        <v>136</v>
      </c>
      <c r="D234" s="47" t="s">
        <v>186</v>
      </c>
      <c r="E234" s="47"/>
      <c r="F234" s="47">
        <f>F235</f>
        <v>300972</v>
      </c>
    </row>
    <row r="235" spans="1:6" ht="12.75">
      <c r="A235" s="11" t="s">
        <v>190</v>
      </c>
      <c r="B235" s="64" t="s">
        <v>129</v>
      </c>
      <c r="C235" s="64" t="s">
        <v>136</v>
      </c>
      <c r="D235" s="47" t="s">
        <v>263</v>
      </c>
      <c r="E235" s="47"/>
      <c r="F235" s="66">
        <f>F236+F239+F242+F245+F251+F248+F254</f>
        <v>300972</v>
      </c>
    </row>
    <row r="236" spans="1:6" ht="12.75">
      <c r="A236" s="133" t="s">
        <v>266</v>
      </c>
      <c r="B236" s="64" t="s">
        <v>129</v>
      </c>
      <c r="C236" s="64" t="s">
        <v>136</v>
      </c>
      <c r="D236" s="47" t="s">
        <v>79</v>
      </c>
      <c r="E236" s="47"/>
      <c r="F236" s="47">
        <f>F237</f>
        <v>116166</v>
      </c>
    </row>
    <row r="237" spans="1:6" ht="25.5">
      <c r="A237" s="62" t="s">
        <v>59</v>
      </c>
      <c r="B237" s="64" t="s">
        <v>129</v>
      </c>
      <c r="C237" s="64" t="s">
        <v>136</v>
      </c>
      <c r="D237" s="47" t="s">
        <v>79</v>
      </c>
      <c r="E237" s="47">
        <v>600</v>
      </c>
      <c r="F237" s="47">
        <f>F238</f>
        <v>116166</v>
      </c>
    </row>
    <row r="238" spans="1:6" ht="12.75">
      <c r="A238" s="132" t="s">
        <v>83</v>
      </c>
      <c r="B238" s="64" t="s">
        <v>129</v>
      </c>
      <c r="C238" s="64" t="s">
        <v>136</v>
      </c>
      <c r="D238" s="47" t="s">
        <v>79</v>
      </c>
      <c r="E238" s="47">
        <v>610</v>
      </c>
      <c r="F238" s="47">
        <f>прил7!G303</f>
        <v>116166</v>
      </c>
    </row>
    <row r="239" spans="1:6" ht="12.75">
      <c r="A239" s="134" t="s">
        <v>268</v>
      </c>
      <c r="B239" s="64" t="s">
        <v>129</v>
      </c>
      <c r="C239" s="64" t="s">
        <v>136</v>
      </c>
      <c r="D239" s="47" t="s">
        <v>80</v>
      </c>
      <c r="E239" s="47"/>
      <c r="F239" s="47">
        <f>F240</f>
        <v>2070</v>
      </c>
    </row>
    <row r="240" spans="1:6" ht="25.5">
      <c r="A240" s="62" t="s">
        <v>59</v>
      </c>
      <c r="B240" s="64" t="s">
        <v>129</v>
      </c>
      <c r="C240" s="64" t="s">
        <v>136</v>
      </c>
      <c r="D240" s="47" t="s">
        <v>80</v>
      </c>
      <c r="E240" s="47">
        <v>600</v>
      </c>
      <c r="F240" s="47">
        <f>F241</f>
        <v>2070</v>
      </c>
    </row>
    <row r="241" spans="1:6" ht="12.75">
      <c r="A241" s="132" t="s">
        <v>83</v>
      </c>
      <c r="B241" s="64" t="s">
        <v>129</v>
      </c>
      <c r="C241" s="64" t="s">
        <v>136</v>
      </c>
      <c r="D241" s="47" t="s">
        <v>80</v>
      </c>
      <c r="E241" s="47">
        <v>610</v>
      </c>
      <c r="F241" s="47">
        <f>прил7!G306</f>
        <v>2070</v>
      </c>
    </row>
    <row r="242" spans="1:6" ht="38.25">
      <c r="A242" s="134" t="s">
        <v>267</v>
      </c>
      <c r="B242" s="64" t="s">
        <v>129</v>
      </c>
      <c r="C242" s="64" t="s">
        <v>136</v>
      </c>
      <c r="D242" s="47" t="s">
        <v>82</v>
      </c>
      <c r="E242" s="47"/>
      <c r="F242" s="47">
        <f>F243</f>
        <v>10623</v>
      </c>
    </row>
    <row r="243" spans="1:6" ht="25.5">
      <c r="A243" s="62" t="s">
        <v>59</v>
      </c>
      <c r="B243" s="64" t="s">
        <v>129</v>
      </c>
      <c r="C243" s="64" t="s">
        <v>136</v>
      </c>
      <c r="D243" s="47" t="s">
        <v>82</v>
      </c>
      <c r="E243" s="47">
        <v>600</v>
      </c>
      <c r="F243" s="47">
        <f>F244</f>
        <v>10623</v>
      </c>
    </row>
    <row r="244" spans="1:6" ht="12.75">
      <c r="A244" s="132" t="s">
        <v>83</v>
      </c>
      <c r="B244" s="64" t="s">
        <v>129</v>
      </c>
      <c r="C244" s="64" t="s">
        <v>136</v>
      </c>
      <c r="D244" s="47" t="s">
        <v>82</v>
      </c>
      <c r="E244" s="47">
        <v>610</v>
      </c>
      <c r="F244" s="47">
        <f>прил7!G309</f>
        <v>10623</v>
      </c>
    </row>
    <row r="245" spans="1:6" ht="25.5">
      <c r="A245" s="133" t="s">
        <v>264</v>
      </c>
      <c r="B245" s="64" t="s">
        <v>129</v>
      </c>
      <c r="C245" s="64" t="s">
        <v>136</v>
      </c>
      <c r="D245" s="47" t="s">
        <v>265</v>
      </c>
      <c r="E245" s="47"/>
      <c r="F245" s="47">
        <f>F246</f>
        <v>650</v>
      </c>
    </row>
    <row r="246" spans="1:6" ht="25.5">
      <c r="A246" s="62" t="s">
        <v>59</v>
      </c>
      <c r="B246" s="64" t="s">
        <v>129</v>
      </c>
      <c r="C246" s="64" t="s">
        <v>136</v>
      </c>
      <c r="D246" s="47" t="s">
        <v>265</v>
      </c>
      <c r="E246" s="47">
        <v>600</v>
      </c>
      <c r="F246" s="47">
        <f>F247</f>
        <v>650</v>
      </c>
    </row>
    <row r="247" spans="1:6" ht="12.75">
      <c r="A247" s="62" t="s">
        <v>83</v>
      </c>
      <c r="B247" s="64" t="s">
        <v>129</v>
      </c>
      <c r="C247" s="64" t="s">
        <v>136</v>
      </c>
      <c r="D247" s="47" t="s">
        <v>265</v>
      </c>
      <c r="E247" s="47">
        <v>610</v>
      </c>
      <c r="F247" s="47">
        <f>прил7!G312</f>
        <v>650</v>
      </c>
    </row>
    <row r="248" spans="1:6" ht="12.75">
      <c r="A248" s="25" t="s">
        <v>51</v>
      </c>
      <c r="B248" s="64" t="s">
        <v>129</v>
      </c>
      <c r="C248" s="64" t="s">
        <v>136</v>
      </c>
      <c r="D248" s="47" t="s">
        <v>407</v>
      </c>
      <c r="E248" s="47"/>
      <c r="F248" s="66">
        <f>F249</f>
        <v>755</v>
      </c>
    </row>
    <row r="249" spans="1:6" ht="25.5">
      <c r="A249" s="54" t="s">
        <v>54</v>
      </c>
      <c r="B249" s="64" t="s">
        <v>129</v>
      </c>
      <c r="C249" s="64" t="s">
        <v>136</v>
      </c>
      <c r="D249" s="47" t="s">
        <v>407</v>
      </c>
      <c r="E249" s="47">
        <v>400</v>
      </c>
      <c r="F249" s="66">
        <f>F250</f>
        <v>755</v>
      </c>
    </row>
    <row r="250" spans="1:6" ht="12.75">
      <c r="A250" s="53" t="s">
        <v>55</v>
      </c>
      <c r="B250" s="64" t="s">
        <v>129</v>
      </c>
      <c r="C250" s="64" t="s">
        <v>136</v>
      </c>
      <c r="D250" s="47" t="s">
        <v>407</v>
      </c>
      <c r="E250" s="47">
        <v>410</v>
      </c>
      <c r="F250" s="66">
        <f>прил7!G191</f>
        <v>755</v>
      </c>
    </row>
    <row r="251" spans="1:6" ht="63.75">
      <c r="A251" s="34" t="s">
        <v>360</v>
      </c>
      <c r="B251" s="64" t="s">
        <v>129</v>
      </c>
      <c r="C251" s="64" t="s">
        <v>136</v>
      </c>
      <c r="D251" s="64" t="s">
        <v>78</v>
      </c>
      <c r="E251" s="64"/>
      <c r="F251" s="65">
        <f>F252</f>
        <v>146280</v>
      </c>
    </row>
    <row r="252" spans="1:6" ht="25.5">
      <c r="A252" s="124" t="s">
        <v>59</v>
      </c>
      <c r="B252" s="64" t="s">
        <v>129</v>
      </c>
      <c r="C252" s="64" t="s">
        <v>136</v>
      </c>
      <c r="D252" s="64" t="s">
        <v>78</v>
      </c>
      <c r="E252" s="64" t="s">
        <v>56</v>
      </c>
      <c r="F252" s="65">
        <f>F253</f>
        <v>146280</v>
      </c>
    </row>
    <row r="253" spans="1:6" ht="12" customHeight="1">
      <c r="A253" s="124" t="s">
        <v>83</v>
      </c>
      <c r="B253" s="64" t="s">
        <v>129</v>
      </c>
      <c r="C253" s="64" t="s">
        <v>136</v>
      </c>
      <c r="D253" s="64" t="s">
        <v>78</v>
      </c>
      <c r="E253" s="64" t="s">
        <v>57</v>
      </c>
      <c r="F253" s="65">
        <f>прил7!G315</f>
        <v>146280</v>
      </c>
    </row>
    <row r="254" spans="1:6" ht="12" customHeight="1">
      <c r="A254" s="11" t="s">
        <v>408</v>
      </c>
      <c r="B254" s="64" t="s">
        <v>129</v>
      </c>
      <c r="C254" s="64" t="s">
        <v>136</v>
      </c>
      <c r="D254" s="47" t="s">
        <v>409</v>
      </c>
      <c r="E254" s="47"/>
      <c r="F254" s="66">
        <f>F255</f>
        <v>24428</v>
      </c>
    </row>
    <row r="255" spans="1:6" ht="12" customHeight="1">
      <c r="A255" s="54" t="s">
        <v>54</v>
      </c>
      <c r="B255" s="64" t="s">
        <v>129</v>
      </c>
      <c r="C255" s="64" t="s">
        <v>136</v>
      </c>
      <c r="D255" s="47" t="s">
        <v>409</v>
      </c>
      <c r="E255" s="50">
        <v>400</v>
      </c>
      <c r="F255" s="50">
        <f>F256</f>
        <v>24428</v>
      </c>
    </row>
    <row r="256" spans="1:6" ht="12" customHeight="1">
      <c r="A256" s="53" t="s">
        <v>55</v>
      </c>
      <c r="B256" s="64" t="s">
        <v>129</v>
      </c>
      <c r="C256" s="64" t="s">
        <v>136</v>
      </c>
      <c r="D256" s="47" t="s">
        <v>409</v>
      </c>
      <c r="E256" s="50">
        <v>410</v>
      </c>
      <c r="F256" s="50">
        <f>прил7!G194</f>
        <v>24428</v>
      </c>
    </row>
    <row r="257" spans="1:6" ht="12.75">
      <c r="A257" s="150" t="s">
        <v>302</v>
      </c>
      <c r="B257" s="64" t="s">
        <v>129</v>
      </c>
      <c r="C257" s="64" t="s">
        <v>136</v>
      </c>
      <c r="D257" s="51" t="s">
        <v>22</v>
      </c>
      <c r="E257" s="51"/>
      <c r="F257" s="51">
        <f>F264+F261+F258</f>
        <v>7557</v>
      </c>
    </row>
    <row r="258" spans="1:6" ht="25.5">
      <c r="A258" s="123" t="s">
        <v>415</v>
      </c>
      <c r="B258" s="64" t="s">
        <v>129</v>
      </c>
      <c r="C258" s="64" t="s">
        <v>136</v>
      </c>
      <c r="D258" s="47" t="s">
        <v>416</v>
      </c>
      <c r="E258" s="51"/>
      <c r="F258" s="51">
        <f>F259</f>
        <v>2100</v>
      </c>
    </row>
    <row r="259" spans="1:6" ht="25.5">
      <c r="A259" s="124" t="s">
        <v>59</v>
      </c>
      <c r="B259" s="64" t="s">
        <v>129</v>
      </c>
      <c r="C259" s="64" t="s">
        <v>136</v>
      </c>
      <c r="D259" s="47" t="s">
        <v>416</v>
      </c>
      <c r="E259" s="51">
        <v>600</v>
      </c>
      <c r="F259" s="51">
        <f>F260</f>
        <v>2100</v>
      </c>
    </row>
    <row r="260" spans="1:6" ht="12.75">
      <c r="A260" s="124" t="s">
        <v>83</v>
      </c>
      <c r="B260" s="64" t="s">
        <v>129</v>
      </c>
      <c r="C260" s="64" t="s">
        <v>136</v>
      </c>
      <c r="D260" s="47" t="s">
        <v>416</v>
      </c>
      <c r="E260" s="51">
        <v>610</v>
      </c>
      <c r="F260" s="51">
        <f>прил7!G319</f>
        <v>2100</v>
      </c>
    </row>
    <row r="261" spans="1:6" ht="12.75">
      <c r="A261" s="25" t="s">
        <v>51</v>
      </c>
      <c r="B261" s="64" t="s">
        <v>129</v>
      </c>
      <c r="C261" s="64" t="s">
        <v>136</v>
      </c>
      <c r="D261" s="47" t="s">
        <v>304</v>
      </c>
      <c r="E261" s="50"/>
      <c r="F261" s="50">
        <f>F262</f>
        <v>1600</v>
      </c>
    </row>
    <row r="262" spans="1:6" ht="25.5">
      <c r="A262" s="54" t="s">
        <v>54</v>
      </c>
      <c r="B262" s="64" t="s">
        <v>129</v>
      </c>
      <c r="C262" s="64" t="s">
        <v>136</v>
      </c>
      <c r="D262" s="47" t="s">
        <v>304</v>
      </c>
      <c r="E262" s="50">
        <v>400</v>
      </c>
      <c r="F262" s="50">
        <f>F263</f>
        <v>1600</v>
      </c>
    </row>
    <row r="263" spans="1:6" ht="12.75">
      <c r="A263" s="53" t="s">
        <v>55</v>
      </c>
      <c r="B263" s="64" t="s">
        <v>129</v>
      </c>
      <c r="C263" s="64" t="s">
        <v>136</v>
      </c>
      <c r="D263" s="47" t="s">
        <v>304</v>
      </c>
      <c r="E263" s="50">
        <v>410</v>
      </c>
      <c r="F263" s="50">
        <v>1600</v>
      </c>
    </row>
    <row r="264" spans="1:6" ht="12.75">
      <c r="A264" s="150" t="s">
        <v>6</v>
      </c>
      <c r="B264" s="64" t="s">
        <v>129</v>
      </c>
      <c r="C264" s="64" t="s">
        <v>136</v>
      </c>
      <c r="D264" s="51" t="s">
        <v>316</v>
      </c>
      <c r="E264" s="51"/>
      <c r="F264" s="51">
        <f>F265</f>
        <v>3857</v>
      </c>
    </row>
    <row r="265" spans="1:6" ht="25.5">
      <c r="A265" s="124" t="s">
        <v>59</v>
      </c>
      <c r="B265" s="64" t="s">
        <v>129</v>
      </c>
      <c r="C265" s="64" t="s">
        <v>136</v>
      </c>
      <c r="D265" s="51" t="s">
        <v>316</v>
      </c>
      <c r="E265" s="51">
        <v>600</v>
      </c>
      <c r="F265" s="51">
        <f>F266</f>
        <v>3857</v>
      </c>
    </row>
    <row r="266" spans="1:6" ht="12.75">
      <c r="A266" s="124" t="s">
        <v>83</v>
      </c>
      <c r="B266" s="64" t="s">
        <v>129</v>
      </c>
      <c r="C266" s="64" t="s">
        <v>136</v>
      </c>
      <c r="D266" s="51" t="s">
        <v>316</v>
      </c>
      <c r="E266" s="51">
        <v>610</v>
      </c>
      <c r="F266" s="51">
        <f>прил7!G322</f>
        <v>3857</v>
      </c>
    </row>
    <row r="267" spans="1:6" ht="12.75">
      <c r="A267" s="36" t="s">
        <v>237</v>
      </c>
      <c r="B267" s="74" t="s">
        <v>129</v>
      </c>
      <c r="C267" s="74" t="s">
        <v>130</v>
      </c>
      <c r="D267" s="97"/>
      <c r="E267" s="97"/>
      <c r="F267" s="139">
        <f>F268+F283+F372+F376</f>
        <v>644151</v>
      </c>
    </row>
    <row r="268" spans="1:6" ht="25.5">
      <c r="A268" s="11" t="s">
        <v>347</v>
      </c>
      <c r="B268" s="64" t="s">
        <v>129</v>
      </c>
      <c r="C268" s="64" t="s">
        <v>130</v>
      </c>
      <c r="D268" s="47" t="s">
        <v>185</v>
      </c>
      <c r="E268" s="47"/>
      <c r="F268" s="66">
        <f>F269+F276</f>
        <v>63714</v>
      </c>
    </row>
    <row r="269" spans="1:6" ht="25.5">
      <c r="A269" s="11" t="s">
        <v>251</v>
      </c>
      <c r="B269" s="70" t="s">
        <v>129</v>
      </c>
      <c r="C269" s="70" t="s">
        <v>130</v>
      </c>
      <c r="D269" s="143" t="s">
        <v>15</v>
      </c>
      <c r="E269" s="70"/>
      <c r="F269" s="65">
        <f>F270+F273</f>
        <v>63264</v>
      </c>
    </row>
    <row r="270" spans="1:6" ht="12.75">
      <c r="A270" s="34" t="s">
        <v>252</v>
      </c>
      <c r="B270" s="70" t="s">
        <v>129</v>
      </c>
      <c r="C270" s="70" t="s">
        <v>130</v>
      </c>
      <c r="D270" s="70" t="s">
        <v>16</v>
      </c>
      <c r="E270" s="70"/>
      <c r="F270" s="65">
        <f>F271</f>
        <v>58020</v>
      </c>
    </row>
    <row r="271" spans="1:6" ht="25.5">
      <c r="A271" s="132" t="s">
        <v>59</v>
      </c>
      <c r="B271" s="70" t="s">
        <v>129</v>
      </c>
      <c r="C271" s="70" t="s">
        <v>130</v>
      </c>
      <c r="D271" s="70" t="s">
        <v>16</v>
      </c>
      <c r="E271" s="70" t="s">
        <v>56</v>
      </c>
      <c r="F271" s="65">
        <f>F272</f>
        <v>58020</v>
      </c>
    </row>
    <row r="272" spans="1:6" ht="18" customHeight="1">
      <c r="A272" s="132" t="s">
        <v>83</v>
      </c>
      <c r="B272" s="70" t="s">
        <v>129</v>
      </c>
      <c r="C272" s="70" t="s">
        <v>130</v>
      </c>
      <c r="D272" s="70" t="s">
        <v>16</v>
      </c>
      <c r="E272" s="70" t="s">
        <v>57</v>
      </c>
      <c r="F272" s="65">
        <f>прил7!G517</f>
        <v>58020</v>
      </c>
    </row>
    <row r="273" spans="1:6" ht="30.75" customHeight="1">
      <c r="A273" s="134" t="s">
        <v>419</v>
      </c>
      <c r="B273" s="64" t="s">
        <v>129</v>
      </c>
      <c r="C273" s="64" t="s">
        <v>130</v>
      </c>
      <c r="D273" s="47" t="s">
        <v>423</v>
      </c>
      <c r="E273" s="47"/>
      <c r="F273" s="47">
        <f>F274</f>
        <v>5244</v>
      </c>
    </row>
    <row r="274" spans="1:6" ht="18" customHeight="1">
      <c r="A274" s="62" t="s">
        <v>59</v>
      </c>
      <c r="B274" s="64" t="s">
        <v>129</v>
      </c>
      <c r="C274" s="64" t="s">
        <v>130</v>
      </c>
      <c r="D274" s="47" t="s">
        <v>423</v>
      </c>
      <c r="E274" s="47">
        <v>600</v>
      </c>
      <c r="F274" s="47">
        <f>F275</f>
        <v>5244</v>
      </c>
    </row>
    <row r="275" spans="1:6" ht="18" customHeight="1">
      <c r="A275" s="132" t="s">
        <v>83</v>
      </c>
      <c r="B275" s="64" t="s">
        <v>129</v>
      </c>
      <c r="C275" s="64" t="s">
        <v>130</v>
      </c>
      <c r="D275" s="47" t="s">
        <v>423</v>
      </c>
      <c r="E275" s="47">
        <v>610</v>
      </c>
      <c r="F275" s="47">
        <f>прил7!G520</f>
        <v>5244</v>
      </c>
    </row>
    <row r="276" spans="1:6" ht="38.25">
      <c r="A276" s="11" t="s">
        <v>255</v>
      </c>
      <c r="B276" s="70" t="s">
        <v>129</v>
      </c>
      <c r="C276" s="70" t="s">
        <v>130</v>
      </c>
      <c r="D276" s="70" t="s">
        <v>18</v>
      </c>
      <c r="E276" s="70"/>
      <c r="F276" s="65">
        <f>F277+F280</f>
        <v>450</v>
      </c>
    </row>
    <row r="277" spans="1:6" ht="12.75">
      <c r="A277" s="25" t="s">
        <v>256</v>
      </c>
      <c r="B277" s="70" t="s">
        <v>129</v>
      </c>
      <c r="C277" s="70" t="s">
        <v>130</v>
      </c>
      <c r="D277" s="64" t="s">
        <v>19</v>
      </c>
      <c r="E277" s="64"/>
      <c r="F277" s="65">
        <f>F278</f>
        <v>100</v>
      </c>
    </row>
    <row r="278" spans="1:6" ht="25.5">
      <c r="A278" s="62" t="s">
        <v>59</v>
      </c>
      <c r="B278" s="70" t="s">
        <v>129</v>
      </c>
      <c r="C278" s="70" t="s">
        <v>130</v>
      </c>
      <c r="D278" s="64" t="s">
        <v>19</v>
      </c>
      <c r="E278" s="64" t="s">
        <v>56</v>
      </c>
      <c r="F278" s="65">
        <f>F279</f>
        <v>100</v>
      </c>
    </row>
    <row r="279" spans="1:6" ht="15" customHeight="1">
      <c r="A279" s="62" t="s">
        <v>83</v>
      </c>
      <c r="B279" s="70" t="s">
        <v>129</v>
      </c>
      <c r="C279" s="70" t="s">
        <v>130</v>
      </c>
      <c r="D279" s="64" t="s">
        <v>19</v>
      </c>
      <c r="E279" s="64" t="s">
        <v>57</v>
      </c>
      <c r="F279" s="65">
        <f>прил7!G524</f>
        <v>100</v>
      </c>
    </row>
    <row r="280" spans="1:6" ht="12.75">
      <c r="A280" s="25" t="s">
        <v>257</v>
      </c>
      <c r="B280" s="70" t="s">
        <v>129</v>
      </c>
      <c r="C280" s="70" t="s">
        <v>130</v>
      </c>
      <c r="D280" s="70" t="s">
        <v>317</v>
      </c>
      <c r="E280" s="70"/>
      <c r="F280" s="65">
        <f>F281</f>
        <v>350</v>
      </c>
    </row>
    <row r="281" spans="1:6" ht="25.5">
      <c r="A281" s="62" t="s">
        <v>59</v>
      </c>
      <c r="B281" s="70" t="s">
        <v>129</v>
      </c>
      <c r="C281" s="70" t="s">
        <v>130</v>
      </c>
      <c r="D281" s="70" t="s">
        <v>317</v>
      </c>
      <c r="E281" s="70" t="s">
        <v>56</v>
      </c>
      <c r="F281" s="65">
        <f>F282</f>
        <v>350</v>
      </c>
    </row>
    <row r="282" spans="1:6" ht="12.75" customHeight="1">
      <c r="A282" s="62" t="s">
        <v>83</v>
      </c>
      <c r="B282" s="70" t="s">
        <v>129</v>
      </c>
      <c r="C282" s="70" t="s">
        <v>130</v>
      </c>
      <c r="D282" s="70" t="s">
        <v>317</v>
      </c>
      <c r="E282" s="70" t="s">
        <v>57</v>
      </c>
      <c r="F282" s="65">
        <f>прил7!G527</f>
        <v>350</v>
      </c>
    </row>
    <row r="283" spans="1:6" ht="25.5">
      <c r="A283" s="11" t="s">
        <v>348</v>
      </c>
      <c r="B283" s="70" t="s">
        <v>129</v>
      </c>
      <c r="C283" s="70" t="s">
        <v>130</v>
      </c>
      <c r="D283" s="70" t="s">
        <v>186</v>
      </c>
      <c r="E283" s="70"/>
      <c r="F283" s="65">
        <f>F284+F351+F364+F368</f>
        <v>549734</v>
      </c>
    </row>
    <row r="284" spans="1:6" ht="12.75">
      <c r="A284" s="11" t="s">
        <v>191</v>
      </c>
      <c r="B284" s="64" t="s">
        <v>129</v>
      </c>
      <c r="C284" s="64" t="s">
        <v>130</v>
      </c>
      <c r="D284" s="47" t="s">
        <v>25</v>
      </c>
      <c r="E284" s="47"/>
      <c r="F284" s="161">
        <f>F285+F288+F291+F294+F297+F302+F305+F310+F313+F320+F323+F326+F332+F340+F343+F348+F337</f>
        <v>512271</v>
      </c>
    </row>
    <row r="285" spans="1:6" ht="12.75">
      <c r="A285" s="11" t="s">
        <v>272</v>
      </c>
      <c r="B285" s="64" t="s">
        <v>129</v>
      </c>
      <c r="C285" s="64" t="s">
        <v>130</v>
      </c>
      <c r="D285" s="47" t="s">
        <v>67</v>
      </c>
      <c r="E285" s="47"/>
      <c r="F285" s="47">
        <f>F286</f>
        <v>65508</v>
      </c>
    </row>
    <row r="286" spans="1:6" ht="25.5">
      <c r="A286" s="62" t="s">
        <v>59</v>
      </c>
      <c r="B286" s="64" t="s">
        <v>129</v>
      </c>
      <c r="C286" s="64" t="s">
        <v>130</v>
      </c>
      <c r="D286" s="47" t="s">
        <v>67</v>
      </c>
      <c r="E286" s="47">
        <v>600</v>
      </c>
      <c r="F286" s="47">
        <f>F287</f>
        <v>65508</v>
      </c>
    </row>
    <row r="287" spans="1:6" ht="12.75">
      <c r="A287" s="132" t="s">
        <v>83</v>
      </c>
      <c r="B287" s="64" t="s">
        <v>129</v>
      </c>
      <c r="C287" s="64" t="s">
        <v>130</v>
      </c>
      <c r="D287" s="47" t="s">
        <v>67</v>
      </c>
      <c r="E287" s="47">
        <v>610</v>
      </c>
      <c r="F287" s="47">
        <f>прил7!G328</f>
        <v>65508</v>
      </c>
    </row>
    <row r="288" spans="1:6" ht="12.75">
      <c r="A288" s="134" t="s">
        <v>268</v>
      </c>
      <c r="B288" s="64" t="s">
        <v>129</v>
      </c>
      <c r="C288" s="64" t="s">
        <v>130</v>
      </c>
      <c r="D288" s="47" t="s">
        <v>68</v>
      </c>
      <c r="E288" s="47"/>
      <c r="F288" s="47">
        <f>F289</f>
        <v>2190</v>
      </c>
    </row>
    <row r="289" spans="1:6" ht="25.5">
      <c r="A289" s="62" t="s">
        <v>59</v>
      </c>
      <c r="B289" s="64" t="s">
        <v>129</v>
      </c>
      <c r="C289" s="64" t="s">
        <v>130</v>
      </c>
      <c r="D289" s="47" t="s">
        <v>68</v>
      </c>
      <c r="E289" s="47">
        <v>600</v>
      </c>
      <c r="F289" s="47">
        <f>F290</f>
        <v>2190</v>
      </c>
    </row>
    <row r="290" spans="1:6" ht="12.75">
      <c r="A290" s="132" t="s">
        <v>83</v>
      </c>
      <c r="B290" s="64" t="s">
        <v>129</v>
      </c>
      <c r="C290" s="64" t="s">
        <v>130</v>
      </c>
      <c r="D290" s="47" t="s">
        <v>68</v>
      </c>
      <c r="E290" s="47">
        <v>610</v>
      </c>
      <c r="F290" s="47">
        <f>прил7!G331</f>
        <v>2190</v>
      </c>
    </row>
    <row r="291" spans="1:6" ht="25.5">
      <c r="A291" s="134" t="s">
        <v>273</v>
      </c>
      <c r="B291" s="64" t="s">
        <v>129</v>
      </c>
      <c r="C291" s="64" t="s">
        <v>130</v>
      </c>
      <c r="D291" s="47" t="s">
        <v>38</v>
      </c>
      <c r="E291" s="47"/>
      <c r="F291" s="47">
        <f>F292</f>
        <v>14750</v>
      </c>
    </row>
    <row r="292" spans="1:6" ht="25.5">
      <c r="A292" s="62" t="s">
        <v>59</v>
      </c>
      <c r="B292" s="64" t="s">
        <v>129</v>
      </c>
      <c r="C292" s="64" t="s">
        <v>130</v>
      </c>
      <c r="D292" s="47" t="s">
        <v>38</v>
      </c>
      <c r="E292" s="47">
        <v>600</v>
      </c>
      <c r="F292" s="47">
        <f>F293</f>
        <v>14750</v>
      </c>
    </row>
    <row r="293" spans="1:6" ht="12.75">
      <c r="A293" s="132" t="s">
        <v>83</v>
      </c>
      <c r="B293" s="64" t="s">
        <v>129</v>
      </c>
      <c r="C293" s="64" t="s">
        <v>130</v>
      </c>
      <c r="D293" s="47" t="s">
        <v>38</v>
      </c>
      <c r="E293" s="47">
        <v>610</v>
      </c>
      <c r="F293" s="47">
        <f>прил7!G334</f>
        <v>14750</v>
      </c>
    </row>
    <row r="294" spans="1:6" ht="12.75">
      <c r="A294" s="134" t="s">
        <v>275</v>
      </c>
      <c r="B294" s="64" t="s">
        <v>129</v>
      </c>
      <c r="C294" s="64" t="s">
        <v>130</v>
      </c>
      <c r="D294" s="47" t="s">
        <v>39</v>
      </c>
      <c r="E294" s="47"/>
      <c r="F294" s="47">
        <f>F295</f>
        <v>150</v>
      </c>
    </row>
    <row r="295" spans="1:6" ht="25.5">
      <c r="A295" s="62" t="s">
        <v>59</v>
      </c>
      <c r="B295" s="64" t="s">
        <v>129</v>
      </c>
      <c r="C295" s="64" t="s">
        <v>130</v>
      </c>
      <c r="D295" s="47" t="s">
        <v>39</v>
      </c>
      <c r="E295" s="47">
        <v>600</v>
      </c>
      <c r="F295" s="47">
        <f>F296</f>
        <v>150</v>
      </c>
    </row>
    <row r="296" spans="1:6" ht="12.75">
      <c r="A296" s="132" t="s">
        <v>83</v>
      </c>
      <c r="B296" s="64" t="s">
        <v>129</v>
      </c>
      <c r="C296" s="64" t="s">
        <v>130</v>
      </c>
      <c r="D296" s="47" t="s">
        <v>39</v>
      </c>
      <c r="E296" s="47">
        <v>610</v>
      </c>
      <c r="F296" s="47">
        <f>прил7!G337</f>
        <v>150</v>
      </c>
    </row>
    <row r="297" spans="1:6" ht="12.75">
      <c r="A297" s="134" t="s">
        <v>392</v>
      </c>
      <c r="B297" s="64" t="s">
        <v>129</v>
      </c>
      <c r="C297" s="64" t="s">
        <v>130</v>
      </c>
      <c r="D297" s="47" t="s">
        <v>274</v>
      </c>
      <c r="E297" s="47"/>
      <c r="F297" s="47">
        <f>F300+F298</f>
        <v>263</v>
      </c>
    </row>
    <row r="298" spans="1:6" ht="12.75">
      <c r="A298" s="121" t="s">
        <v>109</v>
      </c>
      <c r="B298" s="64" t="s">
        <v>129</v>
      </c>
      <c r="C298" s="64" t="s">
        <v>130</v>
      </c>
      <c r="D298" s="47" t="s">
        <v>274</v>
      </c>
      <c r="E298" s="47">
        <v>200</v>
      </c>
      <c r="F298" s="47">
        <f>F299</f>
        <v>25</v>
      </c>
    </row>
    <row r="299" spans="1:6" ht="12.75">
      <c r="A299" s="121" t="s">
        <v>110</v>
      </c>
      <c r="B299" s="64" t="s">
        <v>129</v>
      </c>
      <c r="C299" s="64" t="s">
        <v>130</v>
      </c>
      <c r="D299" s="47" t="s">
        <v>274</v>
      </c>
      <c r="E299" s="47">
        <v>240</v>
      </c>
      <c r="F299" s="47">
        <f>прил7!G340</f>
        <v>25</v>
      </c>
    </row>
    <row r="300" spans="1:6" ht="25.5">
      <c r="A300" s="62" t="s">
        <v>59</v>
      </c>
      <c r="B300" s="64" t="s">
        <v>129</v>
      </c>
      <c r="C300" s="64" t="s">
        <v>130</v>
      </c>
      <c r="D300" s="47" t="s">
        <v>274</v>
      </c>
      <c r="E300" s="47">
        <v>600</v>
      </c>
      <c r="F300" s="47">
        <f>F301</f>
        <v>238</v>
      </c>
    </row>
    <row r="301" spans="1:6" ht="12.75">
      <c r="A301" s="132" t="s">
        <v>83</v>
      </c>
      <c r="B301" s="64" t="s">
        <v>129</v>
      </c>
      <c r="C301" s="64" t="s">
        <v>130</v>
      </c>
      <c r="D301" s="47" t="s">
        <v>274</v>
      </c>
      <c r="E301" s="47">
        <v>610</v>
      </c>
      <c r="F301" s="47">
        <f>прил7!G342</f>
        <v>238</v>
      </c>
    </row>
    <row r="302" spans="1:6" ht="12.75">
      <c r="A302" s="134" t="s">
        <v>276</v>
      </c>
      <c r="B302" s="64" t="s">
        <v>129</v>
      </c>
      <c r="C302" s="64" t="s">
        <v>130</v>
      </c>
      <c r="D302" s="47" t="s">
        <v>277</v>
      </c>
      <c r="E302" s="47"/>
      <c r="F302" s="47">
        <f>F303</f>
        <v>6286</v>
      </c>
    </row>
    <row r="303" spans="1:6" ht="25.5">
      <c r="A303" s="62" t="s">
        <v>59</v>
      </c>
      <c r="B303" s="64" t="s">
        <v>129</v>
      </c>
      <c r="C303" s="64" t="s">
        <v>130</v>
      </c>
      <c r="D303" s="47" t="s">
        <v>277</v>
      </c>
      <c r="E303" s="47">
        <v>600</v>
      </c>
      <c r="F303" s="47">
        <f>F304</f>
        <v>6286</v>
      </c>
    </row>
    <row r="304" spans="1:6" ht="12.75">
      <c r="A304" s="132" t="s">
        <v>83</v>
      </c>
      <c r="B304" s="64" t="s">
        <v>129</v>
      </c>
      <c r="C304" s="64" t="s">
        <v>130</v>
      </c>
      <c r="D304" s="47" t="s">
        <v>277</v>
      </c>
      <c r="E304" s="47">
        <v>610</v>
      </c>
      <c r="F304" s="47">
        <f>прил7!G345</f>
        <v>6286</v>
      </c>
    </row>
    <row r="305" spans="1:6" ht="12.75">
      <c r="A305" s="134" t="s">
        <v>371</v>
      </c>
      <c r="B305" s="64" t="s">
        <v>129</v>
      </c>
      <c r="C305" s="64" t="s">
        <v>130</v>
      </c>
      <c r="D305" s="47" t="s">
        <v>278</v>
      </c>
      <c r="E305" s="47"/>
      <c r="F305" s="47">
        <f>F308+F306</f>
        <v>2307</v>
      </c>
    </row>
    <row r="306" spans="1:6" ht="12.75">
      <c r="A306" s="121" t="s">
        <v>109</v>
      </c>
      <c r="B306" s="64" t="s">
        <v>129</v>
      </c>
      <c r="C306" s="64" t="s">
        <v>130</v>
      </c>
      <c r="D306" s="47" t="s">
        <v>278</v>
      </c>
      <c r="E306" s="47">
        <v>200</v>
      </c>
      <c r="F306" s="47">
        <f>F307</f>
        <v>200</v>
      </c>
    </row>
    <row r="307" spans="1:6" ht="12.75">
      <c r="A307" s="121" t="s">
        <v>110</v>
      </c>
      <c r="B307" s="64" t="s">
        <v>129</v>
      </c>
      <c r="C307" s="64" t="s">
        <v>130</v>
      </c>
      <c r="D307" s="47" t="s">
        <v>278</v>
      </c>
      <c r="E307" s="47">
        <v>240</v>
      </c>
      <c r="F307" s="47">
        <f>прил7!G348</f>
        <v>200</v>
      </c>
    </row>
    <row r="308" spans="1:6" ht="25.5">
      <c r="A308" s="62" t="s">
        <v>59</v>
      </c>
      <c r="B308" s="64" t="s">
        <v>129</v>
      </c>
      <c r="C308" s="64" t="s">
        <v>130</v>
      </c>
      <c r="D308" s="47" t="s">
        <v>278</v>
      </c>
      <c r="E308" s="47">
        <v>600</v>
      </c>
      <c r="F308" s="47">
        <f>F309</f>
        <v>2107</v>
      </c>
    </row>
    <row r="309" spans="1:6" ht="12.75">
      <c r="A309" s="132" t="s">
        <v>83</v>
      </c>
      <c r="B309" s="64" t="s">
        <v>129</v>
      </c>
      <c r="C309" s="64" t="s">
        <v>130</v>
      </c>
      <c r="D309" s="47" t="s">
        <v>278</v>
      </c>
      <c r="E309" s="47">
        <v>610</v>
      </c>
      <c r="F309" s="47">
        <f>прил7!G350</f>
        <v>2107</v>
      </c>
    </row>
    <row r="310" spans="1:6" ht="12.75">
      <c r="A310" s="133" t="s">
        <v>270</v>
      </c>
      <c r="B310" s="64" t="s">
        <v>129</v>
      </c>
      <c r="C310" s="64" t="s">
        <v>130</v>
      </c>
      <c r="D310" s="47" t="s">
        <v>271</v>
      </c>
      <c r="E310" s="47"/>
      <c r="F310" s="47">
        <f>F311</f>
        <v>42</v>
      </c>
    </row>
    <row r="311" spans="1:6" ht="12.75">
      <c r="A311" s="121" t="s">
        <v>73</v>
      </c>
      <c r="B311" s="64" t="s">
        <v>129</v>
      </c>
      <c r="C311" s="64" t="s">
        <v>130</v>
      </c>
      <c r="D311" s="47" t="s">
        <v>271</v>
      </c>
      <c r="E311" s="47">
        <v>300</v>
      </c>
      <c r="F311" s="47">
        <f>F312</f>
        <v>42</v>
      </c>
    </row>
    <row r="312" spans="1:6" s="35" customFormat="1" ht="12.75">
      <c r="A312" s="25" t="s">
        <v>383</v>
      </c>
      <c r="B312" s="70" t="s">
        <v>129</v>
      </c>
      <c r="C312" s="70" t="s">
        <v>130</v>
      </c>
      <c r="D312" s="47" t="s">
        <v>271</v>
      </c>
      <c r="E312" s="47">
        <v>340</v>
      </c>
      <c r="F312" s="47">
        <f>прил7!G353</f>
        <v>42</v>
      </c>
    </row>
    <row r="313" spans="1:6" s="35" customFormat="1" ht="140.25" customHeight="1">
      <c r="A313" s="25" t="s">
        <v>64</v>
      </c>
      <c r="B313" s="64" t="s">
        <v>129</v>
      </c>
      <c r="C313" s="64" t="s">
        <v>130</v>
      </c>
      <c r="D313" s="64" t="s">
        <v>63</v>
      </c>
      <c r="E313" s="64"/>
      <c r="F313" s="87">
        <f>F314+F316+F318</f>
        <v>388158</v>
      </c>
    </row>
    <row r="314" spans="1:6" s="35" customFormat="1" ht="38.25">
      <c r="A314" s="121" t="s">
        <v>104</v>
      </c>
      <c r="B314" s="64" t="s">
        <v>129</v>
      </c>
      <c r="C314" s="64" t="s">
        <v>130</v>
      </c>
      <c r="D314" s="64" t="s">
        <v>63</v>
      </c>
      <c r="E314" s="64" t="s">
        <v>103</v>
      </c>
      <c r="F314" s="87">
        <f>F315</f>
        <v>79192</v>
      </c>
    </row>
    <row r="315" spans="1:6" s="35" customFormat="1" ht="16.5" customHeight="1">
      <c r="A315" s="121" t="s">
        <v>58</v>
      </c>
      <c r="B315" s="64" t="s">
        <v>129</v>
      </c>
      <c r="C315" s="64" t="s">
        <v>130</v>
      </c>
      <c r="D315" s="64" t="s">
        <v>63</v>
      </c>
      <c r="E315" s="64" t="s">
        <v>226</v>
      </c>
      <c r="F315" s="87">
        <f>прил7!G356</f>
        <v>79192</v>
      </c>
    </row>
    <row r="316" spans="1:6" s="35" customFormat="1" ht="15" customHeight="1">
      <c r="A316" s="121" t="s">
        <v>109</v>
      </c>
      <c r="B316" s="64" t="s">
        <v>129</v>
      </c>
      <c r="C316" s="64" t="s">
        <v>130</v>
      </c>
      <c r="D316" s="64" t="s">
        <v>63</v>
      </c>
      <c r="E316" s="64" t="s">
        <v>106</v>
      </c>
      <c r="F316" s="87">
        <f>F317</f>
        <v>392</v>
      </c>
    </row>
    <row r="317" spans="1:6" s="35" customFormat="1" ht="12.75" customHeight="1">
      <c r="A317" s="121" t="s">
        <v>110</v>
      </c>
      <c r="B317" s="64" t="s">
        <v>129</v>
      </c>
      <c r="C317" s="64" t="s">
        <v>130</v>
      </c>
      <c r="D317" s="64" t="s">
        <v>63</v>
      </c>
      <c r="E317" s="64" t="s">
        <v>207</v>
      </c>
      <c r="F317" s="87">
        <f>прил7!G358</f>
        <v>392</v>
      </c>
    </row>
    <row r="318" spans="1:6" s="35" customFormat="1" ht="25.5">
      <c r="A318" s="121" t="s">
        <v>59</v>
      </c>
      <c r="B318" s="64" t="s">
        <v>129</v>
      </c>
      <c r="C318" s="64" t="s">
        <v>130</v>
      </c>
      <c r="D318" s="64" t="s">
        <v>63</v>
      </c>
      <c r="E318" s="64" t="s">
        <v>56</v>
      </c>
      <c r="F318" s="87">
        <f>F319</f>
        <v>308574</v>
      </c>
    </row>
    <row r="319" spans="1:6" s="35" customFormat="1" ht="15.75" customHeight="1">
      <c r="A319" s="121" t="s">
        <v>60</v>
      </c>
      <c r="B319" s="70" t="s">
        <v>129</v>
      </c>
      <c r="C319" s="70" t="s">
        <v>130</v>
      </c>
      <c r="D319" s="64" t="s">
        <v>63</v>
      </c>
      <c r="E319" s="70" t="s">
        <v>57</v>
      </c>
      <c r="F319" s="95">
        <f>прил7!G360</f>
        <v>308574</v>
      </c>
    </row>
    <row r="320" spans="1:6" s="35" customFormat="1" ht="38.25">
      <c r="A320" s="25" t="s">
        <v>238</v>
      </c>
      <c r="B320" s="64" t="s">
        <v>129</v>
      </c>
      <c r="C320" s="64" t="s">
        <v>130</v>
      </c>
      <c r="D320" s="64" t="s">
        <v>65</v>
      </c>
      <c r="E320" s="64"/>
      <c r="F320" s="26">
        <f>F321</f>
        <v>9327</v>
      </c>
    </row>
    <row r="321" spans="1:6" s="35" customFormat="1" ht="25.5">
      <c r="A321" s="121" t="s">
        <v>59</v>
      </c>
      <c r="B321" s="64" t="s">
        <v>129</v>
      </c>
      <c r="C321" s="64" t="s">
        <v>130</v>
      </c>
      <c r="D321" s="64" t="s">
        <v>65</v>
      </c>
      <c r="E321" s="64" t="s">
        <v>56</v>
      </c>
      <c r="F321" s="26">
        <f>F322</f>
        <v>9327</v>
      </c>
    </row>
    <row r="322" spans="1:6" s="35" customFormat="1" ht="13.5" customHeight="1">
      <c r="A322" s="121" t="s">
        <v>60</v>
      </c>
      <c r="B322" s="64" t="s">
        <v>129</v>
      </c>
      <c r="C322" s="64" t="s">
        <v>130</v>
      </c>
      <c r="D322" s="64" t="s">
        <v>65</v>
      </c>
      <c r="E322" s="64" t="s">
        <v>57</v>
      </c>
      <c r="F322" s="26">
        <f>прил7!G363</f>
        <v>9327</v>
      </c>
    </row>
    <row r="323" spans="1:6" s="35" customFormat="1" ht="38.25">
      <c r="A323" s="25" t="s">
        <v>7</v>
      </c>
      <c r="B323" s="64" t="s">
        <v>129</v>
      </c>
      <c r="C323" s="64" t="s">
        <v>130</v>
      </c>
      <c r="D323" s="64" t="s">
        <v>66</v>
      </c>
      <c r="E323" s="64"/>
      <c r="F323" s="95">
        <f>F324</f>
        <v>2418</v>
      </c>
    </row>
    <row r="324" spans="1:6" s="35" customFormat="1" ht="15.75" customHeight="1">
      <c r="A324" s="121" t="s">
        <v>73</v>
      </c>
      <c r="B324" s="64" t="s">
        <v>129</v>
      </c>
      <c r="C324" s="64" t="s">
        <v>130</v>
      </c>
      <c r="D324" s="64" t="s">
        <v>66</v>
      </c>
      <c r="E324" s="64" t="s">
        <v>70</v>
      </c>
      <c r="F324" s="95">
        <f>F325</f>
        <v>2418</v>
      </c>
    </row>
    <row r="325" spans="1:6" s="35" customFormat="1" ht="16.5" customHeight="1">
      <c r="A325" s="25" t="s">
        <v>76</v>
      </c>
      <c r="B325" s="64" t="s">
        <v>129</v>
      </c>
      <c r="C325" s="64" t="s">
        <v>130</v>
      </c>
      <c r="D325" s="64" t="s">
        <v>66</v>
      </c>
      <c r="E325" s="64" t="s">
        <v>72</v>
      </c>
      <c r="F325" s="95">
        <f>прил7!G366</f>
        <v>2418</v>
      </c>
    </row>
    <row r="326" spans="1:6" s="35" customFormat="1" ht="38.25">
      <c r="A326" s="25" t="s">
        <v>8</v>
      </c>
      <c r="B326" s="77" t="s">
        <v>129</v>
      </c>
      <c r="C326" s="77" t="s">
        <v>130</v>
      </c>
      <c r="D326" s="78" t="s">
        <v>69</v>
      </c>
      <c r="E326" s="77"/>
      <c r="F326" s="96">
        <f>F327+F329</f>
        <v>9179</v>
      </c>
    </row>
    <row r="327" spans="1:6" s="35" customFormat="1" ht="13.5" customHeight="1">
      <c r="A327" s="121" t="s">
        <v>109</v>
      </c>
      <c r="B327" s="77" t="s">
        <v>129</v>
      </c>
      <c r="C327" s="77" t="s">
        <v>130</v>
      </c>
      <c r="D327" s="78" t="s">
        <v>69</v>
      </c>
      <c r="E327" s="70" t="s">
        <v>106</v>
      </c>
      <c r="F327" s="26">
        <f>F328</f>
        <v>8909</v>
      </c>
    </row>
    <row r="328" spans="1:6" s="35" customFormat="1" ht="12.75">
      <c r="A328" s="121" t="s">
        <v>110</v>
      </c>
      <c r="B328" s="77" t="s">
        <v>129</v>
      </c>
      <c r="C328" s="77" t="s">
        <v>130</v>
      </c>
      <c r="D328" s="78" t="s">
        <v>69</v>
      </c>
      <c r="E328" s="79">
        <v>240</v>
      </c>
      <c r="F328" s="26">
        <f>прил7!G369</f>
        <v>8909</v>
      </c>
    </row>
    <row r="329" spans="1:6" s="35" customFormat="1" ht="12.75">
      <c r="A329" s="121" t="s">
        <v>73</v>
      </c>
      <c r="B329" s="77" t="s">
        <v>129</v>
      </c>
      <c r="C329" s="77" t="s">
        <v>130</v>
      </c>
      <c r="D329" s="78" t="s">
        <v>69</v>
      </c>
      <c r="E329" s="94" t="s">
        <v>70</v>
      </c>
      <c r="F329" s="75">
        <f>F330+F331</f>
        <v>270</v>
      </c>
    </row>
    <row r="330" spans="1:6" s="35" customFormat="1" ht="12.75">
      <c r="A330" s="121" t="s">
        <v>74</v>
      </c>
      <c r="B330" s="77" t="s">
        <v>129</v>
      </c>
      <c r="C330" s="77" t="s">
        <v>130</v>
      </c>
      <c r="D330" s="78" t="s">
        <v>69</v>
      </c>
      <c r="E330" s="94" t="s">
        <v>71</v>
      </c>
      <c r="F330" s="75">
        <f>прил7!G371</f>
        <v>26</v>
      </c>
    </row>
    <row r="331" spans="1:6" s="35" customFormat="1" ht="12.75">
      <c r="A331" s="121" t="s">
        <v>76</v>
      </c>
      <c r="B331" s="94" t="s">
        <v>129</v>
      </c>
      <c r="C331" s="94" t="s">
        <v>130</v>
      </c>
      <c r="D331" s="79" t="s">
        <v>69</v>
      </c>
      <c r="E331" s="94" t="s">
        <v>72</v>
      </c>
      <c r="F331" s="75">
        <f>прил7!G372</f>
        <v>244</v>
      </c>
    </row>
    <row r="332" spans="1:6" s="35" customFormat="1" ht="38.25">
      <c r="A332" s="34" t="s">
        <v>85</v>
      </c>
      <c r="B332" s="70" t="s">
        <v>129</v>
      </c>
      <c r="C332" s="70" t="s">
        <v>130</v>
      </c>
      <c r="D332" s="70" t="s">
        <v>84</v>
      </c>
      <c r="E332" s="70"/>
      <c r="F332" s="87">
        <f>F335+F333</f>
        <v>3455</v>
      </c>
    </row>
    <row r="333" spans="1:6" s="35" customFormat="1" ht="38.25">
      <c r="A333" s="121" t="s">
        <v>104</v>
      </c>
      <c r="B333" s="70" t="s">
        <v>129</v>
      </c>
      <c r="C333" s="70" t="s">
        <v>130</v>
      </c>
      <c r="D333" s="70" t="s">
        <v>84</v>
      </c>
      <c r="E333" s="70" t="s">
        <v>103</v>
      </c>
      <c r="F333" s="87">
        <f>F334</f>
        <v>240</v>
      </c>
    </row>
    <row r="334" spans="1:6" s="35" customFormat="1" ht="14.25" customHeight="1">
      <c r="A334" s="121" t="s">
        <v>58</v>
      </c>
      <c r="B334" s="70" t="s">
        <v>129</v>
      </c>
      <c r="C334" s="70" t="s">
        <v>130</v>
      </c>
      <c r="D334" s="70" t="s">
        <v>84</v>
      </c>
      <c r="E334" s="70" t="s">
        <v>226</v>
      </c>
      <c r="F334" s="87">
        <f>прил7!G375</f>
        <v>240</v>
      </c>
    </row>
    <row r="335" spans="1:6" s="35" customFormat="1" ht="25.5">
      <c r="A335" s="121" t="s">
        <v>59</v>
      </c>
      <c r="B335" s="64" t="s">
        <v>129</v>
      </c>
      <c r="C335" s="64" t="s">
        <v>130</v>
      </c>
      <c r="D335" s="64" t="s">
        <v>84</v>
      </c>
      <c r="E335" s="64" t="s">
        <v>56</v>
      </c>
      <c r="F335" s="96">
        <f>F336</f>
        <v>3215</v>
      </c>
    </row>
    <row r="336" spans="1:6" s="35" customFormat="1" ht="12" customHeight="1">
      <c r="A336" s="121" t="s">
        <v>60</v>
      </c>
      <c r="B336" s="64" t="s">
        <v>129</v>
      </c>
      <c r="C336" s="64" t="s">
        <v>130</v>
      </c>
      <c r="D336" s="64" t="s">
        <v>84</v>
      </c>
      <c r="E336" s="64" t="s">
        <v>57</v>
      </c>
      <c r="F336" s="96">
        <f>прил7!G377</f>
        <v>3215</v>
      </c>
    </row>
    <row r="337" spans="1:6" s="35" customFormat="1" ht="25.5" customHeight="1">
      <c r="A337" s="147" t="s">
        <v>417</v>
      </c>
      <c r="B337" s="64" t="s">
        <v>129</v>
      </c>
      <c r="C337" s="64" t="s">
        <v>130</v>
      </c>
      <c r="D337" s="64" t="s">
        <v>418</v>
      </c>
      <c r="E337" s="64"/>
      <c r="F337" s="96">
        <f>F338</f>
        <v>1350</v>
      </c>
    </row>
    <row r="338" spans="1:6" s="35" customFormat="1" ht="24.75" customHeight="1">
      <c r="A338" s="121" t="s">
        <v>59</v>
      </c>
      <c r="B338" s="64" t="s">
        <v>129</v>
      </c>
      <c r="C338" s="64" t="s">
        <v>130</v>
      </c>
      <c r="D338" s="64" t="s">
        <v>418</v>
      </c>
      <c r="E338" s="64" t="s">
        <v>56</v>
      </c>
      <c r="F338" s="96">
        <f>F339</f>
        <v>1350</v>
      </c>
    </row>
    <row r="339" spans="1:6" s="35" customFormat="1" ht="12" customHeight="1">
      <c r="A339" s="121" t="s">
        <v>60</v>
      </c>
      <c r="B339" s="64" t="s">
        <v>129</v>
      </c>
      <c r="C339" s="64" t="s">
        <v>130</v>
      </c>
      <c r="D339" s="64" t="s">
        <v>418</v>
      </c>
      <c r="E339" s="64" t="s">
        <v>57</v>
      </c>
      <c r="F339" s="96">
        <f>прил7!G380</f>
        <v>1350</v>
      </c>
    </row>
    <row r="340" spans="1:6" s="35" customFormat="1" ht="25.5" customHeight="1">
      <c r="A340" s="147" t="s">
        <v>396</v>
      </c>
      <c r="B340" s="64" t="s">
        <v>129</v>
      </c>
      <c r="C340" s="64" t="s">
        <v>130</v>
      </c>
      <c r="D340" s="70" t="s">
        <v>393</v>
      </c>
      <c r="E340" s="64"/>
      <c r="F340" s="96">
        <f>F341</f>
        <v>2851</v>
      </c>
    </row>
    <row r="341" spans="1:6" s="35" customFormat="1" ht="12" customHeight="1">
      <c r="A341" s="62" t="s">
        <v>59</v>
      </c>
      <c r="B341" s="64" t="s">
        <v>129</v>
      </c>
      <c r="C341" s="64" t="s">
        <v>130</v>
      </c>
      <c r="D341" s="70" t="s">
        <v>393</v>
      </c>
      <c r="E341" s="70" t="s">
        <v>56</v>
      </c>
      <c r="F341" s="96">
        <f>F342</f>
        <v>2851</v>
      </c>
    </row>
    <row r="342" spans="1:6" s="35" customFormat="1" ht="12" customHeight="1">
      <c r="A342" s="62" t="s">
        <v>83</v>
      </c>
      <c r="B342" s="64" t="s">
        <v>129</v>
      </c>
      <c r="C342" s="64" t="s">
        <v>130</v>
      </c>
      <c r="D342" s="70" t="s">
        <v>393</v>
      </c>
      <c r="E342" s="70" t="s">
        <v>57</v>
      </c>
      <c r="F342" s="96">
        <f>прил7!G383</f>
        <v>2851</v>
      </c>
    </row>
    <row r="343" spans="1:6" s="35" customFormat="1" ht="12" customHeight="1">
      <c r="A343" s="134" t="s">
        <v>394</v>
      </c>
      <c r="B343" s="64" t="s">
        <v>129</v>
      </c>
      <c r="C343" s="64" t="s">
        <v>130</v>
      </c>
      <c r="D343" s="64" t="s">
        <v>395</v>
      </c>
      <c r="E343" s="64"/>
      <c r="F343" s="96">
        <f>F346+F344</f>
        <v>368</v>
      </c>
    </row>
    <row r="344" spans="1:6" s="35" customFormat="1" ht="12" customHeight="1">
      <c r="A344" s="41" t="s">
        <v>109</v>
      </c>
      <c r="B344" s="64" t="s">
        <v>129</v>
      </c>
      <c r="C344" s="64" t="s">
        <v>130</v>
      </c>
      <c r="D344" s="64" t="s">
        <v>395</v>
      </c>
      <c r="E344" s="47">
        <v>200</v>
      </c>
      <c r="F344" s="96">
        <f>F345</f>
        <v>35</v>
      </c>
    </row>
    <row r="345" spans="1:6" s="35" customFormat="1" ht="12" customHeight="1">
      <c r="A345" s="41" t="s">
        <v>110</v>
      </c>
      <c r="B345" s="64" t="s">
        <v>129</v>
      </c>
      <c r="C345" s="64" t="s">
        <v>130</v>
      </c>
      <c r="D345" s="64" t="s">
        <v>395</v>
      </c>
      <c r="E345" s="47">
        <v>240</v>
      </c>
      <c r="F345" s="96">
        <f>прил7!G386</f>
        <v>35</v>
      </c>
    </row>
    <row r="346" spans="1:6" s="35" customFormat="1" ht="12" customHeight="1">
      <c r="A346" s="62" t="s">
        <v>59</v>
      </c>
      <c r="B346" s="64" t="s">
        <v>129</v>
      </c>
      <c r="C346" s="64" t="s">
        <v>130</v>
      </c>
      <c r="D346" s="64" t="s">
        <v>395</v>
      </c>
      <c r="E346" s="47">
        <v>600</v>
      </c>
      <c r="F346" s="96">
        <f>F347</f>
        <v>333</v>
      </c>
    </row>
    <row r="347" spans="1:6" s="35" customFormat="1" ht="12" customHeight="1">
      <c r="A347" s="62" t="s">
        <v>83</v>
      </c>
      <c r="B347" s="64" t="s">
        <v>129</v>
      </c>
      <c r="C347" s="64" t="s">
        <v>130</v>
      </c>
      <c r="D347" s="64" t="s">
        <v>395</v>
      </c>
      <c r="E347" s="47">
        <v>610</v>
      </c>
      <c r="F347" s="96">
        <f>прил7!G388</f>
        <v>333</v>
      </c>
    </row>
    <row r="348" spans="1:6" s="35" customFormat="1" ht="40.5" customHeight="1">
      <c r="A348" s="137" t="s">
        <v>397</v>
      </c>
      <c r="B348" s="64" t="s">
        <v>129</v>
      </c>
      <c r="C348" s="64" t="s">
        <v>130</v>
      </c>
      <c r="D348" s="70" t="s">
        <v>398</v>
      </c>
      <c r="E348" s="70"/>
      <c r="F348" s="96">
        <f>F349</f>
        <v>3669</v>
      </c>
    </row>
    <row r="349" spans="1:6" s="35" customFormat="1" ht="12" customHeight="1">
      <c r="A349" s="121" t="s">
        <v>59</v>
      </c>
      <c r="B349" s="64" t="s">
        <v>129</v>
      </c>
      <c r="C349" s="64" t="s">
        <v>130</v>
      </c>
      <c r="D349" s="70" t="s">
        <v>398</v>
      </c>
      <c r="E349" s="70" t="s">
        <v>56</v>
      </c>
      <c r="F349" s="96">
        <f>F350</f>
        <v>3669</v>
      </c>
    </row>
    <row r="350" spans="1:6" s="35" customFormat="1" ht="12" customHeight="1">
      <c r="A350" s="121" t="s">
        <v>60</v>
      </c>
      <c r="B350" s="64" t="s">
        <v>129</v>
      </c>
      <c r="C350" s="64" t="s">
        <v>130</v>
      </c>
      <c r="D350" s="70" t="s">
        <v>398</v>
      </c>
      <c r="E350" s="70" t="s">
        <v>57</v>
      </c>
      <c r="F350" s="96">
        <f>прил7!G391</f>
        <v>3669</v>
      </c>
    </row>
    <row r="351" spans="1:6" ht="15.75" customHeight="1">
      <c r="A351" s="11" t="s">
        <v>192</v>
      </c>
      <c r="B351" s="64" t="s">
        <v>129</v>
      </c>
      <c r="C351" s="64" t="s">
        <v>130</v>
      </c>
      <c r="D351" s="47" t="s">
        <v>279</v>
      </c>
      <c r="E351" s="47"/>
      <c r="F351" s="47">
        <f>F355+F358+F352+F361</f>
        <v>36649</v>
      </c>
    </row>
    <row r="352" spans="1:6" ht="25.5" customHeight="1">
      <c r="A352" s="147" t="s">
        <v>412</v>
      </c>
      <c r="B352" s="64" t="s">
        <v>129</v>
      </c>
      <c r="C352" s="64" t="s">
        <v>130</v>
      </c>
      <c r="D352" s="12" t="s">
        <v>413</v>
      </c>
      <c r="E352" s="47"/>
      <c r="F352" s="47">
        <f>F353</f>
        <v>300</v>
      </c>
    </row>
    <row r="353" spans="1:6" ht="30" customHeight="1">
      <c r="A353" s="132" t="s">
        <v>59</v>
      </c>
      <c r="B353" s="64" t="s">
        <v>129</v>
      </c>
      <c r="C353" s="64" t="s">
        <v>130</v>
      </c>
      <c r="D353" s="12" t="s">
        <v>413</v>
      </c>
      <c r="E353" s="47">
        <v>600</v>
      </c>
      <c r="F353" s="47">
        <f>F354</f>
        <v>300</v>
      </c>
    </row>
    <row r="354" spans="1:6" ht="15.75" customHeight="1">
      <c r="A354" s="132" t="s">
        <v>83</v>
      </c>
      <c r="B354" s="64" t="s">
        <v>129</v>
      </c>
      <c r="C354" s="64" t="s">
        <v>130</v>
      </c>
      <c r="D354" s="12" t="s">
        <v>413</v>
      </c>
      <c r="E354" s="47">
        <v>610</v>
      </c>
      <c r="F354" s="47">
        <f>прил7!G395</f>
        <v>300</v>
      </c>
    </row>
    <row r="355" spans="1:6" ht="12.75">
      <c r="A355" s="133" t="s">
        <v>252</v>
      </c>
      <c r="B355" s="64" t="s">
        <v>129</v>
      </c>
      <c r="C355" s="64" t="s">
        <v>130</v>
      </c>
      <c r="D355" s="47" t="s">
        <v>77</v>
      </c>
      <c r="E355" s="47"/>
      <c r="F355" s="47">
        <f>F356</f>
        <v>33552</v>
      </c>
    </row>
    <row r="356" spans="1:6" ht="25.5">
      <c r="A356" s="62" t="s">
        <v>59</v>
      </c>
      <c r="B356" s="64" t="s">
        <v>129</v>
      </c>
      <c r="C356" s="64" t="s">
        <v>130</v>
      </c>
      <c r="D356" s="47" t="s">
        <v>77</v>
      </c>
      <c r="E356" s="47">
        <v>600</v>
      </c>
      <c r="F356" s="47">
        <f>F357</f>
        <v>33552</v>
      </c>
    </row>
    <row r="357" spans="1:6" ht="12.75">
      <c r="A357" s="132" t="s">
        <v>83</v>
      </c>
      <c r="B357" s="64" t="s">
        <v>129</v>
      </c>
      <c r="C357" s="64" t="s">
        <v>130</v>
      </c>
      <c r="D357" s="47" t="s">
        <v>77</v>
      </c>
      <c r="E357" s="47">
        <v>610</v>
      </c>
      <c r="F357" s="47">
        <f>прил7!G398</f>
        <v>33552</v>
      </c>
    </row>
    <row r="358" spans="1:6" ht="38.25">
      <c r="A358" s="133" t="s">
        <v>318</v>
      </c>
      <c r="B358" s="64" t="s">
        <v>129</v>
      </c>
      <c r="C358" s="64" t="s">
        <v>130</v>
      </c>
      <c r="D358" s="47" t="s">
        <v>40</v>
      </c>
      <c r="E358" s="47"/>
      <c r="F358" s="47">
        <f>F359</f>
        <v>200</v>
      </c>
    </row>
    <row r="359" spans="1:6" ht="25.5">
      <c r="A359" s="62" t="s">
        <v>59</v>
      </c>
      <c r="B359" s="64" t="s">
        <v>129</v>
      </c>
      <c r="C359" s="64" t="s">
        <v>130</v>
      </c>
      <c r="D359" s="47" t="s">
        <v>40</v>
      </c>
      <c r="E359" s="47">
        <v>600</v>
      </c>
      <c r="F359" s="47">
        <f>F360</f>
        <v>200</v>
      </c>
    </row>
    <row r="360" spans="1:6" ht="12.75">
      <c r="A360" s="132" t="s">
        <v>83</v>
      </c>
      <c r="B360" s="64" t="s">
        <v>129</v>
      </c>
      <c r="C360" s="64" t="s">
        <v>130</v>
      </c>
      <c r="D360" s="47" t="s">
        <v>40</v>
      </c>
      <c r="E360" s="47">
        <v>610</v>
      </c>
      <c r="F360" s="47">
        <f>прил7!G401</f>
        <v>200</v>
      </c>
    </row>
    <row r="361" spans="1:6" ht="25.5" customHeight="1">
      <c r="A361" s="134" t="s">
        <v>419</v>
      </c>
      <c r="B361" s="64" t="s">
        <v>129</v>
      </c>
      <c r="C361" s="64" t="s">
        <v>130</v>
      </c>
      <c r="D361" s="47" t="s">
        <v>420</v>
      </c>
      <c r="E361" s="47"/>
      <c r="F361" s="47">
        <f>F362</f>
        <v>2597</v>
      </c>
    </row>
    <row r="362" spans="1:6" ht="25.5">
      <c r="A362" s="62" t="s">
        <v>59</v>
      </c>
      <c r="B362" s="64" t="s">
        <v>129</v>
      </c>
      <c r="C362" s="64" t="s">
        <v>130</v>
      </c>
      <c r="D362" s="47" t="s">
        <v>420</v>
      </c>
      <c r="E362" s="47">
        <v>600</v>
      </c>
      <c r="F362" s="47">
        <f>F363</f>
        <v>2597</v>
      </c>
    </row>
    <row r="363" spans="1:6" ht="12.75">
      <c r="A363" s="132" t="s">
        <v>83</v>
      </c>
      <c r="B363" s="64" t="s">
        <v>129</v>
      </c>
      <c r="C363" s="64" t="s">
        <v>130</v>
      </c>
      <c r="D363" s="47" t="s">
        <v>420</v>
      </c>
      <c r="E363" s="47">
        <v>610</v>
      </c>
      <c r="F363" s="47">
        <f>прил7!G404</f>
        <v>2597</v>
      </c>
    </row>
    <row r="364" spans="1:6" ht="25.5">
      <c r="A364" s="11" t="s">
        <v>0</v>
      </c>
      <c r="B364" s="64" t="s">
        <v>129</v>
      </c>
      <c r="C364" s="64" t="s">
        <v>130</v>
      </c>
      <c r="D364" s="47" t="s">
        <v>282</v>
      </c>
      <c r="E364" s="47"/>
      <c r="F364" s="47">
        <f>F365</f>
        <v>163</v>
      </c>
    </row>
    <row r="365" spans="1:6" ht="15.75" customHeight="1">
      <c r="A365" s="11" t="s">
        <v>281</v>
      </c>
      <c r="B365" s="64" t="s">
        <v>129</v>
      </c>
      <c r="C365" s="64" t="s">
        <v>130</v>
      </c>
      <c r="D365" s="47" t="s">
        <v>280</v>
      </c>
      <c r="E365" s="47"/>
      <c r="F365" s="47">
        <f>F366</f>
        <v>163</v>
      </c>
    </row>
    <row r="366" spans="1:6" ht="25.5">
      <c r="A366" s="62" t="s">
        <v>59</v>
      </c>
      <c r="B366" s="64" t="s">
        <v>129</v>
      </c>
      <c r="C366" s="64" t="s">
        <v>130</v>
      </c>
      <c r="D366" s="47" t="s">
        <v>280</v>
      </c>
      <c r="E366" s="47">
        <v>600</v>
      </c>
      <c r="F366" s="47">
        <f>F367</f>
        <v>163</v>
      </c>
    </row>
    <row r="367" spans="1:6" ht="12.75">
      <c r="A367" s="62" t="s">
        <v>83</v>
      </c>
      <c r="B367" s="64" t="s">
        <v>129</v>
      </c>
      <c r="C367" s="64" t="s">
        <v>130</v>
      </c>
      <c r="D367" s="47" t="s">
        <v>280</v>
      </c>
      <c r="E367" s="47">
        <v>610</v>
      </c>
      <c r="F367" s="47">
        <f>прил7!G408</f>
        <v>163</v>
      </c>
    </row>
    <row r="368" spans="1:6" ht="25.5">
      <c r="A368" s="9" t="s">
        <v>193</v>
      </c>
      <c r="B368" s="64" t="s">
        <v>129</v>
      </c>
      <c r="C368" s="64" t="s">
        <v>130</v>
      </c>
      <c r="D368" s="47" t="s">
        <v>1</v>
      </c>
      <c r="E368" s="47"/>
      <c r="F368" s="47">
        <f>F369</f>
        <v>651</v>
      </c>
    </row>
    <row r="369" spans="1:6" ht="25.5">
      <c r="A369" s="137" t="s">
        <v>411</v>
      </c>
      <c r="B369" s="64" t="s">
        <v>129</v>
      </c>
      <c r="C369" s="64" t="s">
        <v>130</v>
      </c>
      <c r="D369" s="47" t="s">
        <v>410</v>
      </c>
      <c r="E369" s="47"/>
      <c r="F369" s="47">
        <f>F370</f>
        <v>651</v>
      </c>
    </row>
    <row r="370" spans="1:6" ht="25.5">
      <c r="A370" s="62" t="s">
        <v>59</v>
      </c>
      <c r="B370" s="64" t="s">
        <v>129</v>
      </c>
      <c r="C370" s="64" t="s">
        <v>130</v>
      </c>
      <c r="D370" s="47" t="s">
        <v>410</v>
      </c>
      <c r="E370" s="47">
        <v>600</v>
      </c>
      <c r="F370" s="47">
        <f>F371</f>
        <v>651</v>
      </c>
    </row>
    <row r="371" spans="1:6" ht="12.75">
      <c r="A371" s="132" t="s">
        <v>83</v>
      </c>
      <c r="B371" s="64" t="s">
        <v>129</v>
      </c>
      <c r="C371" s="64" t="s">
        <v>130</v>
      </c>
      <c r="D371" s="47" t="s">
        <v>410</v>
      </c>
      <c r="E371" s="47">
        <v>610</v>
      </c>
      <c r="F371" s="47">
        <v>651</v>
      </c>
    </row>
    <row r="372" spans="1:6" s="210" customFormat="1" ht="25.5">
      <c r="A372" s="13" t="s">
        <v>352</v>
      </c>
      <c r="B372" s="70" t="s">
        <v>129</v>
      </c>
      <c r="C372" s="94" t="s">
        <v>130</v>
      </c>
      <c r="D372" s="50" t="s">
        <v>188</v>
      </c>
      <c r="E372" s="50"/>
      <c r="F372" s="50">
        <f>F373</f>
        <v>5000</v>
      </c>
    </row>
    <row r="373" spans="1:6" s="63" customFormat="1" ht="13.5" customHeight="1">
      <c r="A373" s="17" t="s">
        <v>35</v>
      </c>
      <c r="B373" s="64" t="s">
        <v>129</v>
      </c>
      <c r="C373" s="94" t="s">
        <v>130</v>
      </c>
      <c r="D373" s="51" t="s">
        <v>34</v>
      </c>
      <c r="E373" s="51"/>
      <c r="F373" s="51">
        <f>F374</f>
        <v>5000</v>
      </c>
    </row>
    <row r="374" spans="1:6" s="63" customFormat="1" ht="25.5">
      <c r="A374" s="62" t="s">
        <v>59</v>
      </c>
      <c r="B374" s="64" t="s">
        <v>129</v>
      </c>
      <c r="C374" s="94" t="s">
        <v>130</v>
      </c>
      <c r="D374" s="51" t="s">
        <v>34</v>
      </c>
      <c r="E374" s="51">
        <v>600</v>
      </c>
      <c r="F374" s="51">
        <f>F375</f>
        <v>5000</v>
      </c>
    </row>
    <row r="375" spans="1:6" s="63" customFormat="1" ht="12.75">
      <c r="A375" s="62" t="s">
        <v>83</v>
      </c>
      <c r="B375" s="64" t="s">
        <v>129</v>
      </c>
      <c r="C375" s="94" t="s">
        <v>130</v>
      </c>
      <c r="D375" s="51" t="s">
        <v>34</v>
      </c>
      <c r="E375" s="51">
        <v>610</v>
      </c>
      <c r="F375" s="51">
        <f>прил7!G418</f>
        <v>5000</v>
      </c>
    </row>
    <row r="376" spans="1:6" s="63" customFormat="1" ht="12.75">
      <c r="A376" s="126" t="s">
        <v>302</v>
      </c>
      <c r="B376" s="64" t="s">
        <v>129</v>
      </c>
      <c r="C376" s="64" t="s">
        <v>130</v>
      </c>
      <c r="D376" s="64" t="s">
        <v>22</v>
      </c>
      <c r="E376" s="64"/>
      <c r="F376" s="87">
        <f>F387+F377+F382</f>
        <v>25703</v>
      </c>
    </row>
    <row r="377" spans="1:6" s="63" customFormat="1" ht="12.75">
      <c r="A377" s="126" t="s">
        <v>225</v>
      </c>
      <c r="B377" s="64" t="s">
        <v>129</v>
      </c>
      <c r="C377" s="64" t="s">
        <v>130</v>
      </c>
      <c r="D377" s="64" t="s">
        <v>305</v>
      </c>
      <c r="E377" s="179"/>
      <c r="F377" s="195">
        <f>F378+F380</f>
        <v>17885</v>
      </c>
    </row>
    <row r="378" spans="1:6" s="63" customFormat="1" ht="15.75" customHeight="1">
      <c r="A378" s="53" t="s">
        <v>109</v>
      </c>
      <c r="B378" s="64" t="s">
        <v>129</v>
      </c>
      <c r="C378" s="64" t="s">
        <v>130</v>
      </c>
      <c r="D378" s="64" t="s">
        <v>305</v>
      </c>
      <c r="E378" s="179" t="s">
        <v>106</v>
      </c>
      <c r="F378" s="195">
        <f>F379</f>
        <v>15891</v>
      </c>
    </row>
    <row r="379" spans="1:6" s="63" customFormat="1" ht="15" customHeight="1">
      <c r="A379" s="53" t="s">
        <v>110</v>
      </c>
      <c r="B379" s="64" t="s">
        <v>129</v>
      </c>
      <c r="C379" s="64" t="s">
        <v>130</v>
      </c>
      <c r="D379" s="64" t="s">
        <v>305</v>
      </c>
      <c r="E379" s="179" t="s">
        <v>207</v>
      </c>
      <c r="F379" s="195">
        <f>прил7!G422</f>
        <v>15891</v>
      </c>
    </row>
    <row r="380" spans="1:6" s="63" customFormat="1" ht="15.75" customHeight="1">
      <c r="A380" s="121" t="s">
        <v>111</v>
      </c>
      <c r="B380" s="64" t="s">
        <v>129</v>
      </c>
      <c r="C380" s="64" t="s">
        <v>130</v>
      </c>
      <c r="D380" s="64" t="s">
        <v>305</v>
      </c>
      <c r="E380" s="179" t="s">
        <v>107</v>
      </c>
      <c r="F380" s="195">
        <f>F381</f>
        <v>1994</v>
      </c>
    </row>
    <row r="381" spans="1:6" s="63" customFormat="1" ht="12.75" customHeight="1">
      <c r="A381" s="121" t="s">
        <v>112</v>
      </c>
      <c r="B381" s="64" t="s">
        <v>129</v>
      </c>
      <c r="C381" s="64" t="s">
        <v>130</v>
      </c>
      <c r="D381" s="64" t="s">
        <v>305</v>
      </c>
      <c r="E381" s="179" t="s">
        <v>108</v>
      </c>
      <c r="F381" s="195">
        <f>прил7!G424</f>
        <v>1994</v>
      </c>
    </row>
    <row r="382" spans="1:6" s="63" customFormat="1" ht="27.75" customHeight="1">
      <c r="A382" s="123" t="s">
        <v>415</v>
      </c>
      <c r="B382" s="64" t="s">
        <v>129</v>
      </c>
      <c r="C382" s="64" t="s">
        <v>130</v>
      </c>
      <c r="D382" s="47" t="s">
        <v>416</v>
      </c>
      <c r="E382" s="51"/>
      <c r="F382" s="51">
        <f>F385+F383</f>
        <v>1950</v>
      </c>
    </row>
    <row r="383" spans="1:6" s="63" customFormat="1" ht="12.75" customHeight="1">
      <c r="A383" s="53" t="s">
        <v>109</v>
      </c>
      <c r="B383" s="64" t="s">
        <v>129</v>
      </c>
      <c r="C383" s="64" t="s">
        <v>130</v>
      </c>
      <c r="D383" s="47" t="s">
        <v>416</v>
      </c>
      <c r="E383" s="51">
        <v>200</v>
      </c>
      <c r="F383" s="51">
        <f>F384</f>
        <v>200</v>
      </c>
    </row>
    <row r="384" spans="1:6" s="63" customFormat="1" ht="12.75" customHeight="1">
      <c r="A384" s="53" t="s">
        <v>110</v>
      </c>
      <c r="B384" s="64" t="s">
        <v>129</v>
      </c>
      <c r="C384" s="64" t="s">
        <v>130</v>
      </c>
      <c r="D384" s="47" t="s">
        <v>416</v>
      </c>
      <c r="E384" s="51">
        <v>240</v>
      </c>
      <c r="F384" s="51">
        <v>200</v>
      </c>
    </row>
    <row r="385" spans="1:6" s="63" customFormat="1" ht="12.75" customHeight="1">
      <c r="A385" s="124" t="s">
        <v>59</v>
      </c>
      <c r="B385" s="64" t="s">
        <v>129</v>
      </c>
      <c r="C385" s="64" t="s">
        <v>130</v>
      </c>
      <c r="D385" s="47" t="s">
        <v>416</v>
      </c>
      <c r="E385" s="51">
        <v>600</v>
      </c>
      <c r="F385" s="51">
        <f>F386</f>
        <v>1750</v>
      </c>
    </row>
    <row r="386" spans="1:6" s="63" customFormat="1" ht="12.75" customHeight="1">
      <c r="A386" s="124" t="s">
        <v>83</v>
      </c>
      <c r="B386" s="64" t="s">
        <v>129</v>
      </c>
      <c r="C386" s="64" t="s">
        <v>130</v>
      </c>
      <c r="D386" s="47" t="s">
        <v>416</v>
      </c>
      <c r="E386" s="51">
        <v>610</v>
      </c>
      <c r="F386" s="51">
        <v>1750</v>
      </c>
    </row>
    <row r="387" spans="1:6" s="35" customFormat="1" ht="12.75">
      <c r="A387" s="178" t="s">
        <v>6</v>
      </c>
      <c r="B387" s="98" t="s">
        <v>129</v>
      </c>
      <c r="C387" s="98" t="s">
        <v>130</v>
      </c>
      <c r="D387" s="98" t="s">
        <v>316</v>
      </c>
      <c r="E387" s="98"/>
      <c r="F387" s="180">
        <f>F388</f>
        <v>5868</v>
      </c>
    </row>
    <row r="388" spans="1:6" ht="25.5">
      <c r="A388" s="62" t="s">
        <v>59</v>
      </c>
      <c r="B388" s="179" t="s">
        <v>129</v>
      </c>
      <c r="C388" s="179" t="s">
        <v>130</v>
      </c>
      <c r="D388" s="179" t="s">
        <v>316</v>
      </c>
      <c r="E388" s="179" t="s">
        <v>56</v>
      </c>
      <c r="F388" s="180">
        <f>F389</f>
        <v>5868</v>
      </c>
    </row>
    <row r="389" spans="1:6" ht="15.75" customHeight="1">
      <c r="A389" s="62" t="s">
        <v>83</v>
      </c>
      <c r="B389" s="179" t="s">
        <v>129</v>
      </c>
      <c r="C389" s="179" t="s">
        <v>130</v>
      </c>
      <c r="D389" s="179" t="s">
        <v>316</v>
      </c>
      <c r="E389" s="179" t="s">
        <v>57</v>
      </c>
      <c r="F389" s="180">
        <f>прил7!G432+прил7!G531</f>
        <v>5868</v>
      </c>
    </row>
    <row r="390" spans="1:6" s="35" customFormat="1" ht="12.75">
      <c r="A390" s="211" t="s">
        <v>29</v>
      </c>
      <c r="B390" s="182" t="s">
        <v>129</v>
      </c>
      <c r="C390" s="182" t="s">
        <v>135</v>
      </c>
      <c r="D390" s="182"/>
      <c r="E390" s="182"/>
      <c r="F390" s="183">
        <f>F391</f>
        <v>250</v>
      </c>
    </row>
    <row r="391" spans="1:6" s="35" customFormat="1" ht="25.5">
      <c r="A391" s="11" t="s">
        <v>348</v>
      </c>
      <c r="B391" s="98" t="s">
        <v>129</v>
      </c>
      <c r="C391" s="98" t="s">
        <v>135</v>
      </c>
      <c r="D391" s="98" t="s">
        <v>186</v>
      </c>
      <c r="E391" s="98"/>
      <c r="F391" s="99">
        <f>F392+F396</f>
        <v>250</v>
      </c>
    </row>
    <row r="392" spans="1:6" s="35" customFormat="1" ht="12.75">
      <c r="A392" s="11" t="s">
        <v>190</v>
      </c>
      <c r="B392" s="98" t="s">
        <v>129</v>
      </c>
      <c r="C392" s="98" t="s">
        <v>135</v>
      </c>
      <c r="D392" s="98" t="s">
        <v>263</v>
      </c>
      <c r="E392" s="98"/>
      <c r="F392" s="99">
        <f>F393</f>
        <v>125</v>
      </c>
    </row>
    <row r="393" spans="1:6" s="35" customFormat="1" ht="12.75">
      <c r="A393" s="134" t="s">
        <v>315</v>
      </c>
      <c r="B393" s="70" t="s">
        <v>129</v>
      </c>
      <c r="C393" s="70" t="s">
        <v>135</v>
      </c>
      <c r="D393" s="47" t="s">
        <v>269</v>
      </c>
      <c r="E393" s="47"/>
      <c r="F393" s="47">
        <f>F394</f>
        <v>125</v>
      </c>
    </row>
    <row r="394" spans="1:6" s="35" customFormat="1" ht="12.75">
      <c r="A394" s="41" t="s">
        <v>109</v>
      </c>
      <c r="B394" s="70" t="s">
        <v>129</v>
      </c>
      <c r="C394" s="70" t="s">
        <v>135</v>
      </c>
      <c r="D394" s="47" t="s">
        <v>269</v>
      </c>
      <c r="E394" s="47">
        <v>200</v>
      </c>
      <c r="F394" s="47">
        <f>F395</f>
        <v>125</v>
      </c>
    </row>
    <row r="395" spans="1:6" s="35" customFormat="1" ht="12.75">
      <c r="A395" s="41" t="s">
        <v>110</v>
      </c>
      <c r="B395" s="70" t="s">
        <v>129</v>
      </c>
      <c r="C395" s="70" t="s">
        <v>135</v>
      </c>
      <c r="D395" s="47" t="s">
        <v>269</v>
      </c>
      <c r="E395" s="47">
        <v>240</v>
      </c>
      <c r="F395" s="47">
        <f>прил7!G438</f>
        <v>125</v>
      </c>
    </row>
    <row r="396" spans="1:6" s="35" customFormat="1" ht="12.75">
      <c r="A396" s="11" t="s">
        <v>191</v>
      </c>
      <c r="B396" s="98" t="s">
        <v>129</v>
      </c>
      <c r="C396" s="98" t="s">
        <v>135</v>
      </c>
      <c r="D396" s="98" t="s">
        <v>25</v>
      </c>
      <c r="E396" s="98"/>
      <c r="F396" s="99">
        <f>F397</f>
        <v>125</v>
      </c>
    </row>
    <row r="397" spans="1:6" ht="12.75">
      <c r="A397" s="134" t="s">
        <v>315</v>
      </c>
      <c r="B397" s="64" t="s">
        <v>129</v>
      </c>
      <c r="C397" s="64" t="s">
        <v>135</v>
      </c>
      <c r="D397" s="64" t="s">
        <v>319</v>
      </c>
      <c r="E397" s="64"/>
      <c r="F397" s="26">
        <f>F398</f>
        <v>125</v>
      </c>
    </row>
    <row r="398" spans="1:6" ht="14.25" customHeight="1">
      <c r="A398" s="121" t="s">
        <v>109</v>
      </c>
      <c r="B398" s="64" t="s">
        <v>129</v>
      </c>
      <c r="C398" s="64" t="s">
        <v>135</v>
      </c>
      <c r="D398" s="64" t="s">
        <v>319</v>
      </c>
      <c r="E398" s="64" t="s">
        <v>106</v>
      </c>
      <c r="F398" s="26">
        <f>F399</f>
        <v>125</v>
      </c>
    </row>
    <row r="399" spans="1:6" ht="15.75" customHeight="1">
      <c r="A399" s="121" t="s">
        <v>110</v>
      </c>
      <c r="B399" s="64" t="s">
        <v>129</v>
      </c>
      <c r="C399" s="64" t="s">
        <v>135</v>
      </c>
      <c r="D399" s="64" t="s">
        <v>319</v>
      </c>
      <c r="E399" s="64" t="s">
        <v>207</v>
      </c>
      <c r="F399" s="75">
        <f>прил7!G442</f>
        <v>125</v>
      </c>
    </row>
    <row r="400" spans="1:6" s="35" customFormat="1" ht="12.75">
      <c r="A400" s="61" t="s">
        <v>30</v>
      </c>
      <c r="B400" s="92" t="s">
        <v>129</v>
      </c>
      <c r="C400" s="92" t="s">
        <v>129</v>
      </c>
      <c r="D400" s="92"/>
      <c r="E400" s="92"/>
      <c r="F400" s="144">
        <f>F401+F408</f>
        <v>7088</v>
      </c>
    </row>
    <row r="401" spans="1:6" ht="25.5">
      <c r="A401" s="11" t="s">
        <v>177</v>
      </c>
      <c r="B401" s="64" t="s">
        <v>129</v>
      </c>
      <c r="C401" s="64" t="s">
        <v>129</v>
      </c>
      <c r="D401" s="155" t="s">
        <v>161</v>
      </c>
      <c r="E401" s="49"/>
      <c r="F401" s="50">
        <f>F402+F405</f>
        <v>3085</v>
      </c>
    </row>
    <row r="402" spans="1:6" ht="12.75">
      <c r="A402" s="11" t="s">
        <v>369</v>
      </c>
      <c r="B402" s="64" t="s">
        <v>129</v>
      </c>
      <c r="C402" s="64" t="s">
        <v>129</v>
      </c>
      <c r="D402" s="60" t="s">
        <v>258</v>
      </c>
      <c r="E402" s="50"/>
      <c r="F402" s="50">
        <f>F403</f>
        <v>2980</v>
      </c>
    </row>
    <row r="403" spans="1:6" ht="25.5">
      <c r="A403" s="62" t="s">
        <v>59</v>
      </c>
      <c r="B403" s="64" t="s">
        <v>129</v>
      </c>
      <c r="C403" s="64" t="s">
        <v>129</v>
      </c>
      <c r="D403" s="60" t="s">
        <v>258</v>
      </c>
      <c r="E403" s="50">
        <v>600</v>
      </c>
      <c r="F403" s="50">
        <f>F404</f>
        <v>2980</v>
      </c>
    </row>
    <row r="404" spans="1:6" ht="12.75">
      <c r="A404" s="62" t="s">
        <v>83</v>
      </c>
      <c r="B404" s="64" t="s">
        <v>129</v>
      </c>
      <c r="C404" s="64" t="s">
        <v>129</v>
      </c>
      <c r="D404" s="60" t="s">
        <v>258</v>
      </c>
      <c r="E404" s="50">
        <v>610</v>
      </c>
      <c r="F404" s="50">
        <f>прил7!G536</f>
        <v>2980</v>
      </c>
    </row>
    <row r="405" spans="1:6" ht="12.75">
      <c r="A405" s="11" t="s">
        <v>260</v>
      </c>
      <c r="B405" s="64" t="s">
        <v>129</v>
      </c>
      <c r="C405" s="64" t="s">
        <v>129</v>
      </c>
      <c r="D405" s="155" t="s">
        <v>259</v>
      </c>
      <c r="E405" s="50"/>
      <c r="F405" s="50">
        <f>F406</f>
        <v>105</v>
      </c>
    </row>
    <row r="406" spans="1:6" ht="25.5">
      <c r="A406" s="62" t="s">
        <v>59</v>
      </c>
      <c r="B406" s="64" t="s">
        <v>129</v>
      </c>
      <c r="C406" s="64" t="s">
        <v>129</v>
      </c>
      <c r="D406" s="155" t="s">
        <v>259</v>
      </c>
      <c r="E406" s="50">
        <v>600</v>
      </c>
      <c r="F406" s="50">
        <f>F407</f>
        <v>105</v>
      </c>
    </row>
    <row r="407" spans="1:6" ht="12.75">
      <c r="A407" s="62" t="s">
        <v>83</v>
      </c>
      <c r="B407" s="64" t="s">
        <v>129</v>
      </c>
      <c r="C407" s="64" t="s">
        <v>129</v>
      </c>
      <c r="D407" s="155" t="s">
        <v>259</v>
      </c>
      <c r="E407" s="50">
        <v>610</v>
      </c>
      <c r="F407" s="50">
        <f>прил7!G539</f>
        <v>105</v>
      </c>
    </row>
    <row r="408" spans="1:6" s="35" customFormat="1" ht="25.5">
      <c r="A408" s="131" t="s">
        <v>348</v>
      </c>
      <c r="B408" s="70" t="s">
        <v>129</v>
      </c>
      <c r="C408" s="70" t="s">
        <v>129</v>
      </c>
      <c r="D408" s="155" t="s">
        <v>186</v>
      </c>
      <c r="E408" s="47"/>
      <c r="F408" s="47">
        <f>F409</f>
        <v>4003</v>
      </c>
    </row>
    <row r="409" spans="1:6" s="35" customFormat="1" ht="25.5">
      <c r="A409" s="11" t="s">
        <v>192</v>
      </c>
      <c r="B409" s="70" t="s">
        <v>129</v>
      </c>
      <c r="C409" s="70" t="s">
        <v>129</v>
      </c>
      <c r="D409" s="155" t="s">
        <v>279</v>
      </c>
      <c r="E409" s="97"/>
      <c r="F409" s="47">
        <f>F410+F415+F420</f>
        <v>4003</v>
      </c>
    </row>
    <row r="410" spans="1:6" ht="25.5">
      <c r="A410" s="127" t="s">
        <v>41</v>
      </c>
      <c r="B410" s="70" t="s">
        <v>129</v>
      </c>
      <c r="C410" s="70" t="s">
        <v>129</v>
      </c>
      <c r="D410" s="47" t="s">
        <v>43</v>
      </c>
      <c r="E410" s="47"/>
      <c r="F410" s="47">
        <f>F413+F411</f>
        <v>987</v>
      </c>
    </row>
    <row r="411" spans="1:6" ht="12.75">
      <c r="A411" s="121" t="s">
        <v>109</v>
      </c>
      <c r="B411" s="70" t="s">
        <v>129</v>
      </c>
      <c r="C411" s="70" t="s">
        <v>129</v>
      </c>
      <c r="D411" s="47" t="s">
        <v>43</v>
      </c>
      <c r="E411" s="47">
        <v>200</v>
      </c>
      <c r="F411" s="47">
        <f>F412</f>
        <v>375</v>
      </c>
    </row>
    <row r="412" spans="1:6" ht="12.75">
      <c r="A412" s="121" t="s">
        <v>110</v>
      </c>
      <c r="B412" s="70" t="s">
        <v>129</v>
      </c>
      <c r="C412" s="70" t="s">
        <v>129</v>
      </c>
      <c r="D412" s="47" t="s">
        <v>43</v>
      </c>
      <c r="E412" s="47">
        <v>240</v>
      </c>
      <c r="F412" s="47">
        <f>прил7!G448</f>
        <v>375</v>
      </c>
    </row>
    <row r="413" spans="1:6" ht="25.5">
      <c r="A413" s="125" t="s">
        <v>59</v>
      </c>
      <c r="B413" s="70" t="s">
        <v>129</v>
      </c>
      <c r="C413" s="70" t="s">
        <v>129</v>
      </c>
      <c r="D413" s="47" t="s">
        <v>43</v>
      </c>
      <c r="E413" s="47">
        <v>600</v>
      </c>
      <c r="F413" s="47">
        <f>F414</f>
        <v>612</v>
      </c>
    </row>
    <row r="414" spans="1:6" ht="12.75">
      <c r="A414" s="125" t="s">
        <v>83</v>
      </c>
      <c r="B414" s="70" t="s">
        <v>129</v>
      </c>
      <c r="C414" s="70" t="s">
        <v>129</v>
      </c>
      <c r="D414" s="47" t="s">
        <v>43</v>
      </c>
      <c r="E414" s="47">
        <v>610</v>
      </c>
      <c r="F414" s="47">
        <f>прил7!G450</f>
        <v>612</v>
      </c>
    </row>
    <row r="415" spans="1:6" ht="25.5">
      <c r="A415" s="127" t="s">
        <v>42</v>
      </c>
      <c r="B415" s="70" t="s">
        <v>129</v>
      </c>
      <c r="C415" s="70" t="s">
        <v>129</v>
      </c>
      <c r="D415" s="47" t="s">
        <v>44</v>
      </c>
      <c r="E415" s="47"/>
      <c r="F415" s="47">
        <f>F416+F418</f>
        <v>513</v>
      </c>
    </row>
    <row r="416" spans="1:6" ht="12.75">
      <c r="A416" s="118" t="s">
        <v>109</v>
      </c>
      <c r="B416" s="70" t="s">
        <v>129</v>
      </c>
      <c r="C416" s="70" t="s">
        <v>129</v>
      </c>
      <c r="D416" s="47" t="s">
        <v>44</v>
      </c>
      <c r="E416" s="47">
        <v>200</v>
      </c>
      <c r="F416" s="47">
        <f>F417</f>
        <v>413</v>
      </c>
    </row>
    <row r="417" spans="1:6" ht="12.75">
      <c r="A417" s="118" t="s">
        <v>110</v>
      </c>
      <c r="B417" s="70" t="s">
        <v>129</v>
      </c>
      <c r="C417" s="70" t="s">
        <v>129</v>
      </c>
      <c r="D417" s="47" t="s">
        <v>44</v>
      </c>
      <c r="E417" s="47">
        <v>240</v>
      </c>
      <c r="F417" s="47">
        <f>прил7!G453</f>
        <v>413</v>
      </c>
    </row>
    <row r="418" spans="1:6" ht="12.75">
      <c r="A418" s="121" t="s">
        <v>73</v>
      </c>
      <c r="B418" s="70" t="s">
        <v>129</v>
      </c>
      <c r="C418" s="70" t="s">
        <v>129</v>
      </c>
      <c r="D418" s="47" t="s">
        <v>44</v>
      </c>
      <c r="E418" s="47">
        <v>300</v>
      </c>
      <c r="F418" s="47">
        <f>F419</f>
        <v>100</v>
      </c>
    </row>
    <row r="419" spans="1:6" ht="25.5">
      <c r="A419" s="121" t="s">
        <v>75</v>
      </c>
      <c r="B419" s="70" t="s">
        <v>129</v>
      </c>
      <c r="C419" s="70" t="s">
        <v>129</v>
      </c>
      <c r="D419" s="47" t="s">
        <v>44</v>
      </c>
      <c r="E419" s="47">
        <v>320</v>
      </c>
      <c r="F419" s="47">
        <f>прил7!G455</f>
        <v>100</v>
      </c>
    </row>
    <row r="420" spans="1:6" ht="25.5">
      <c r="A420" s="138" t="s">
        <v>421</v>
      </c>
      <c r="B420" s="70" t="s">
        <v>129</v>
      </c>
      <c r="C420" s="70" t="s">
        <v>129</v>
      </c>
      <c r="D420" s="47" t="s">
        <v>422</v>
      </c>
      <c r="E420" s="47"/>
      <c r="F420" s="47">
        <f>F421+F423</f>
        <v>2503</v>
      </c>
    </row>
    <row r="421" spans="1:6" ht="12.75">
      <c r="A421" s="121" t="s">
        <v>109</v>
      </c>
      <c r="B421" s="70" t="s">
        <v>129</v>
      </c>
      <c r="C421" s="70" t="s">
        <v>129</v>
      </c>
      <c r="D421" s="47" t="s">
        <v>422</v>
      </c>
      <c r="E421" s="47">
        <v>200</v>
      </c>
      <c r="F421" s="47">
        <f>F422</f>
        <v>833</v>
      </c>
    </row>
    <row r="422" spans="1:6" ht="12.75">
      <c r="A422" s="121" t="s">
        <v>110</v>
      </c>
      <c r="B422" s="70" t="s">
        <v>129</v>
      </c>
      <c r="C422" s="70" t="s">
        <v>129</v>
      </c>
      <c r="D422" s="47" t="s">
        <v>422</v>
      </c>
      <c r="E422" s="47">
        <v>240</v>
      </c>
      <c r="F422" s="47">
        <f>прил7!G458</f>
        <v>833</v>
      </c>
    </row>
    <row r="423" spans="1:6" ht="25.5">
      <c r="A423" s="125" t="s">
        <v>59</v>
      </c>
      <c r="B423" s="70" t="s">
        <v>129</v>
      </c>
      <c r="C423" s="70" t="s">
        <v>129</v>
      </c>
      <c r="D423" s="47" t="s">
        <v>422</v>
      </c>
      <c r="E423" s="47">
        <v>600</v>
      </c>
      <c r="F423" s="47">
        <f>F424</f>
        <v>1670</v>
      </c>
    </row>
    <row r="424" spans="1:6" ht="12.75">
      <c r="A424" s="125" t="s">
        <v>83</v>
      </c>
      <c r="B424" s="70" t="s">
        <v>129</v>
      </c>
      <c r="C424" s="70" t="s">
        <v>129</v>
      </c>
      <c r="D424" s="47" t="s">
        <v>422</v>
      </c>
      <c r="E424" s="47">
        <v>610</v>
      </c>
      <c r="F424" s="47">
        <f>прил7!G460</f>
        <v>1670</v>
      </c>
    </row>
    <row r="425" spans="1:6" s="35" customFormat="1" ht="12.75">
      <c r="A425" s="61" t="s">
        <v>31</v>
      </c>
      <c r="B425" s="92" t="s">
        <v>129</v>
      </c>
      <c r="C425" s="92" t="s">
        <v>128</v>
      </c>
      <c r="D425" s="92"/>
      <c r="E425" s="92"/>
      <c r="F425" s="83">
        <f>F426+F433+F442</f>
        <v>48318</v>
      </c>
    </row>
    <row r="426" spans="1:6" s="35" customFormat="1" ht="25.5">
      <c r="A426" s="34" t="s">
        <v>168</v>
      </c>
      <c r="B426" s="70" t="s">
        <v>129</v>
      </c>
      <c r="C426" s="70" t="s">
        <v>128</v>
      </c>
      <c r="D426" s="70" t="s">
        <v>162</v>
      </c>
      <c r="E426" s="70"/>
      <c r="F426" s="26">
        <f>F430+F427</f>
        <v>300</v>
      </c>
    </row>
    <row r="427" spans="1:6" s="35" customFormat="1" ht="25.5">
      <c r="A427" s="13" t="s">
        <v>137</v>
      </c>
      <c r="B427" s="70" t="s">
        <v>129</v>
      </c>
      <c r="C427" s="70" t="s">
        <v>128</v>
      </c>
      <c r="D427" s="115" t="s">
        <v>145</v>
      </c>
      <c r="E427" s="50"/>
      <c r="F427" s="50">
        <f>F428</f>
        <v>50</v>
      </c>
    </row>
    <row r="428" spans="1:6" s="35" customFormat="1" ht="12.75">
      <c r="A428" s="118" t="s">
        <v>109</v>
      </c>
      <c r="B428" s="70" t="s">
        <v>129</v>
      </c>
      <c r="C428" s="70" t="s">
        <v>128</v>
      </c>
      <c r="D428" s="115" t="s">
        <v>145</v>
      </c>
      <c r="E428" s="50">
        <v>200</v>
      </c>
      <c r="F428" s="50">
        <f>F429</f>
        <v>50</v>
      </c>
    </row>
    <row r="429" spans="1:6" s="35" customFormat="1" ht="12.75">
      <c r="A429" s="118" t="s">
        <v>110</v>
      </c>
      <c r="B429" s="70" t="s">
        <v>129</v>
      </c>
      <c r="C429" s="70" t="s">
        <v>128</v>
      </c>
      <c r="D429" s="115" t="s">
        <v>145</v>
      </c>
      <c r="E429" s="50">
        <v>240</v>
      </c>
      <c r="F429" s="50">
        <f>прил7!G465</f>
        <v>50</v>
      </c>
    </row>
    <row r="430" spans="1:6" s="35" customFormat="1" ht="12.75">
      <c r="A430" s="119" t="s">
        <v>140</v>
      </c>
      <c r="B430" s="70" t="s">
        <v>129</v>
      </c>
      <c r="C430" s="70" t="s">
        <v>128</v>
      </c>
      <c r="D430" s="70" t="s">
        <v>148</v>
      </c>
      <c r="E430" s="70"/>
      <c r="F430" s="26">
        <f>F431</f>
        <v>250</v>
      </c>
    </row>
    <row r="431" spans="1:6" s="35" customFormat="1" ht="14.25" customHeight="1">
      <c r="A431" s="121" t="s">
        <v>109</v>
      </c>
      <c r="B431" s="70" t="s">
        <v>129</v>
      </c>
      <c r="C431" s="70" t="s">
        <v>128</v>
      </c>
      <c r="D431" s="70" t="s">
        <v>148</v>
      </c>
      <c r="E431" s="70" t="s">
        <v>106</v>
      </c>
      <c r="F431" s="26">
        <f>F432</f>
        <v>250</v>
      </c>
    </row>
    <row r="432" spans="1:6" s="35" customFormat="1" ht="16.5" customHeight="1">
      <c r="A432" s="121" t="s">
        <v>110</v>
      </c>
      <c r="B432" s="70" t="s">
        <v>129</v>
      </c>
      <c r="C432" s="70" t="s">
        <v>128</v>
      </c>
      <c r="D432" s="70" t="s">
        <v>148</v>
      </c>
      <c r="E432" s="70" t="s">
        <v>207</v>
      </c>
      <c r="F432" s="26">
        <f>прил7!G468</f>
        <v>250</v>
      </c>
    </row>
    <row r="433" spans="1:6" ht="25.5">
      <c r="A433" s="11" t="s">
        <v>348</v>
      </c>
      <c r="B433" s="64" t="s">
        <v>129</v>
      </c>
      <c r="C433" s="64" t="s">
        <v>128</v>
      </c>
      <c r="D433" s="64" t="s">
        <v>186</v>
      </c>
      <c r="E433" s="64"/>
      <c r="F433" s="75">
        <f>F434</f>
        <v>8410</v>
      </c>
    </row>
    <row r="434" spans="1:6" ht="25.5">
      <c r="A434" s="9" t="s">
        <v>193</v>
      </c>
      <c r="B434" s="64" t="s">
        <v>129</v>
      </c>
      <c r="C434" s="64" t="s">
        <v>128</v>
      </c>
      <c r="D434" s="64" t="s">
        <v>1</v>
      </c>
      <c r="E434" s="64"/>
      <c r="F434" s="75">
        <f>F435</f>
        <v>8410</v>
      </c>
    </row>
    <row r="435" spans="1:6" ht="12.75">
      <c r="A435" s="25" t="s">
        <v>202</v>
      </c>
      <c r="B435" s="64" t="s">
        <v>129</v>
      </c>
      <c r="C435" s="64" t="s">
        <v>128</v>
      </c>
      <c r="D435" s="64" t="s">
        <v>2</v>
      </c>
      <c r="E435" s="64"/>
      <c r="F435" s="26">
        <f>F436+F438+F440</f>
        <v>8410</v>
      </c>
    </row>
    <row r="436" spans="1:6" ht="38.25">
      <c r="A436" s="121" t="s">
        <v>104</v>
      </c>
      <c r="B436" s="64" t="s">
        <v>129</v>
      </c>
      <c r="C436" s="64" t="s">
        <v>128</v>
      </c>
      <c r="D436" s="64" t="s">
        <v>2</v>
      </c>
      <c r="E436" s="64" t="s">
        <v>103</v>
      </c>
      <c r="F436" s="75">
        <f>F437</f>
        <v>6202</v>
      </c>
    </row>
    <row r="437" spans="1:6" ht="16.5" customHeight="1">
      <c r="A437" s="118" t="s">
        <v>105</v>
      </c>
      <c r="B437" s="64" t="s">
        <v>129</v>
      </c>
      <c r="C437" s="64" t="s">
        <v>128</v>
      </c>
      <c r="D437" s="64" t="s">
        <v>2</v>
      </c>
      <c r="E437" s="64" t="s">
        <v>203</v>
      </c>
      <c r="F437" s="26">
        <f>прил7!G473</f>
        <v>6202</v>
      </c>
    </row>
    <row r="438" spans="1:6" ht="12.75" customHeight="1">
      <c r="A438" s="121" t="s">
        <v>109</v>
      </c>
      <c r="B438" s="64" t="s">
        <v>129</v>
      </c>
      <c r="C438" s="64" t="s">
        <v>128</v>
      </c>
      <c r="D438" s="64" t="s">
        <v>2</v>
      </c>
      <c r="E438" s="64" t="s">
        <v>106</v>
      </c>
      <c r="F438" s="26">
        <f>F439</f>
        <v>2206</v>
      </c>
    </row>
    <row r="439" spans="1:6" ht="14.25" customHeight="1">
      <c r="A439" s="121" t="s">
        <v>110</v>
      </c>
      <c r="B439" s="64" t="s">
        <v>129</v>
      </c>
      <c r="C439" s="64" t="s">
        <v>128</v>
      </c>
      <c r="D439" s="64" t="s">
        <v>2</v>
      </c>
      <c r="E439" s="64" t="s">
        <v>207</v>
      </c>
      <c r="F439" s="26">
        <f>прил7!G475</f>
        <v>2206</v>
      </c>
    </row>
    <row r="440" spans="1:6" ht="18" customHeight="1">
      <c r="A440" s="121" t="s">
        <v>111</v>
      </c>
      <c r="B440" s="64" t="s">
        <v>129</v>
      </c>
      <c r="C440" s="64" t="s">
        <v>128</v>
      </c>
      <c r="D440" s="64" t="s">
        <v>2</v>
      </c>
      <c r="E440" s="64" t="s">
        <v>107</v>
      </c>
      <c r="F440" s="26">
        <f>F441</f>
        <v>2</v>
      </c>
    </row>
    <row r="441" spans="1:6" ht="15.75" customHeight="1">
      <c r="A441" s="121" t="s">
        <v>112</v>
      </c>
      <c r="B441" s="64" t="s">
        <v>129</v>
      </c>
      <c r="C441" s="64" t="s">
        <v>128</v>
      </c>
      <c r="D441" s="64" t="s">
        <v>2</v>
      </c>
      <c r="E441" s="64" t="s">
        <v>108</v>
      </c>
      <c r="F441" s="26">
        <f>прил7!G477</f>
        <v>2</v>
      </c>
    </row>
    <row r="442" spans="1:6" ht="12.75">
      <c r="A442" s="123" t="s">
        <v>302</v>
      </c>
      <c r="B442" s="64" t="s">
        <v>129</v>
      </c>
      <c r="C442" s="64" t="s">
        <v>128</v>
      </c>
      <c r="D442" s="64" t="s">
        <v>22</v>
      </c>
      <c r="E442" s="64"/>
      <c r="F442" s="26">
        <f>F443+F455+F452</f>
        <v>39608</v>
      </c>
    </row>
    <row r="443" spans="1:6" ht="12.75">
      <c r="A443" s="25" t="s">
        <v>225</v>
      </c>
      <c r="B443" s="64" t="s">
        <v>129</v>
      </c>
      <c r="C443" s="70" t="s">
        <v>128</v>
      </c>
      <c r="D443" s="70" t="s">
        <v>305</v>
      </c>
      <c r="E443" s="70"/>
      <c r="F443" s="26">
        <f>F448+F444+F446+F450</f>
        <v>38811</v>
      </c>
    </row>
    <row r="444" spans="1:6" ht="38.25">
      <c r="A444" s="121" t="s">
        <v>104</v>
      </c>
      <c r="B444" s="70" t="s">
        <v>129</v>
      </c>
      <c r="C444" s="70" t="s">
        <v>128</v>
      </c>
      <c r="D444" s="64" t="s">
        <v>305</v>
      </c>
      <c r="E444" s="70" t="s">
        <v>103</v>
      </c>
      <c r="F444" s="26">
        <f>F445</f>
        <v>10436</v>
      </c>
    </row>
    <row r="445" spans="1:6" ht="14.25" customHeight="1">
      <c r="A445" s="121" t="s">
        <v>58</v>
      </c>
      <c r="B445" s="70" t="s">
        <v>129</v>
      </c>
      <c r="C445" s="70" t="s">
        <v>128</v>
      </c>
      <c r="D445" s="70" t="s">
        <v>305</v>
      </c>
      <c r="E445" s="70" t="s">
        <v>226</v>
      </c>
      <c r="F445" s="75">
        <f>прил7!G481</f>
        <v>10436</v>
      </c>
    </row>
    <row r="446" spans="1:6" ht="14.25" customHeight="1">
      <c r="A446" s="120" t="s">
        <v>109</v>
      </c>
      <c r="B446" s="64" t="s">
        <v>129</v>
      </c>
      <c r="C446" s="64" t="s">
        <v>128</v>
      </c>
      <c r="D446" s="70" t="s">
        <v>305</v>
      </c>
      <c r="E446" s="70" t="s">
        <v>106</v>
      </c>
      <c r="F446" s="75">
        <f>F447</f>
        <v>3471</v>
      </c>
    </row>
    <row r="447" spans="1:6" ht="12.75" customHeight="1">
      <c r="A447" s="120" t="s">
        <v>110</v>
      </c>
      <c r="B447" s="64" t="s">
        <v>129</v>
      </c>
      <c r="C447" s="64" t="s">
        <v>128</v>
      </c>
      <c r="D447" s="70" t="s">
        <v>305</v>
      </c>
      <c r="E447" s="64" t="s">
        <v>207</v>
      </c>
      <c r="F447" s="75">
        <f>прил7!G483</f>
        <v>3471</v>
      </c>
    </row>
    <row r="448" spans="1:6" ht="25.5">
      <c r="A448" s="229" t="s">
        <v>59</v>
      </c>
      <c r="B448" s="70" t="s">
        <v>129</v>
      </c>
      <c r="C448" s="70" t="s">
        <v>128</v>
      </c>
      <c r="D448" s="64" t="s">
        <v>305</v>
      </c>
      <c r="E448" s="70" t="s">
        <v>56</v>
      </c>
      <c r="F448" s="26">
        <f>F449</f>
        <v>24854</v>
      </c>
    </row>
    <row r="449" spans="1:6" ht="14.25" customHeight="1">
      <c r="A449" s="229" t="s">
        <v>83</v>
      </c>
      <c r="B449" s="70" t="s">
        <v>129</v>
      </c>
      <c r="C449" s="70" t="s">
        <v>128</v>
      </c>
      <c r="D449" s="64" t="s">
        <v>305</v>
      </c>
      <c r="E449" s="64" t="s">
        <v>57</v>
      </c>
      <c r="F449" s="75">
        <f>прил7!G203</f>
        <v>24854</v>
      </c>
    </row>
    <row r="450" spans="1:6" ht="15.75" customHeight="1">
      <c r="A450" s="120" t="s">
        <v>361</v>
      </c>
      <c r="B450" s="64" t="s">
        <v>129</v>
      </c>
      <c r="C450" s="64" t="s">
        <v>128</v>
      </c>
      <c r="D450" s="64" t="s">
        <v>305</v>
      </c>
      <c r="E450" s="64" t="s">
        <v>107</v>
      </c>
      <c r="F450" s="75">
        <f>F451</f>
        <v>50</v>
      </c>
    </row>
    <row r="451" spans="1:6" ht="13.5" customHeight="1">
      <c r="A451" s="120" t="s">
        <v>112</v>
      </c>
      <c r="B451" s="64" t="s">
        <v>129</v>
      </c>
      <c r="C451" s="64" t="s">
        <v>128</v>
      </c>
      <c r="D451" s="64" t="s">
        <v>305</v>
      </c>
      <c r="E451" s="64" t="s">
        <v>108</v>
      </c>
      <c r="F451" s="75">
        <f>прил7!G485</f>
        <v>50</v>
      </c>
    </row>
    <row r="452" spans="1:6" ht="12.75">
      <c r="A452" s="25" t="s">
        <v>81</v>
      </c>
      <c r="B452" s="64" t="s">
        <v>129</v>
      </c>
      <c r="C452" s="64" t="s">
        <v>128</v>
      </c>
      <c r="D452" s="64" t="s">
        <v>320</v>
      </c>
      <c r="E452" s="64"/>
      <c r="F452" s="75">
        <f>F453</f>
        <v>200</v>
      </c>
    </row>
    <row r="453" spans="1:6" ht="25.5">
      <c r="A453" s="125" t="s">
        <v>59</v>
      </c>
      <c r="B453" s="64" t="s">
        <v>129</v>
      </c>
      <c r="C453" s="64" t="s">
        <v>128</v>
      </c>
      <c r="D453" s="64" t="s">
        <v>320</v>
      </c>
      <c r="E453" s="64" t="s">
        <v>56</v>
      </c>
      <c r="F453" s="75">
        <f>F454</f>
        <v>200</v>
      </c>
    </row>
    <row r="454" spans="1:6" ht="12.75" customHeight="1">
      <c r="A454" s="125" t="s">
        <v>83</v>
      </c>
      <c r="B454" s="64" t="s">
        <v>129</v>
      </c>
      <c r="C454" s="64" t="s">
        <v>128</v>
      </c>
      <c r="D454" s="64" t="s">
        <v>320</v>
      </c>
      <c r="E454" s="64" t="s">
        <v>57</v>
      </c>
      <c r="F454" s="75">
        <f>прил7!G206</f>
        <v>200</v>
      </c>
    </row>
    <row r="455" spans="1:6" ht="66.75" customHeight="1">
      <c r="A455" s="34" t="s">
        <v>86</v>
      </c>
      <c r="B455" s="64" t="s">
        <v>129</v>
      </c>
      <c r="C455" s="64" t="s">
        <v>128</v>
      </c>
      <c r="D455" s="64" t="s">
        <v>321</v>
      </c>
      <c r="E455" s="64"/>
      <c r="F455" s="79">
        <f>F456</f>
        <v>597</v>
      </c>
    </row>
    <row r="456" spans="1:6" ht="25.5">
      <c r="A456" s="125" t="s">
        <v>59</v>
      </c>
      <c r="B456" s="64" t="s">
        <v>129</v>
      </c>
      <c r="C456" s="64" t="s">
        <v>128</v>
      </c>
      <c r="D456" s="64" t="s">
        <v>321</v>
      </c>
      <c r="E456" s="70" t="s">
        <v>56</v>
      </c>
      <c r="F456" s="26">
        <f>F457</f>
        <v>597</v>
      </c>
    </row>
    <row r="457" spans="1:6" ht="13.5" customHeight="1">
      <c r="A457" s="125" t="s">
        <v>83</v>
      </c>
      <c r="B457" s="64" t="s">
        <v>129</v>
      </c>
      <c r="C457" s="64" t="s">
        <v>128</v>
      </c>
      <c r="D457" s="64" t="s">
        <v>321</v>
      </c>
      <c r="E457" s="64" t="s">
        <v>57</v>
      </c>
      <c r="F457" s="79">
        <f>прил7!G209</f>
        <v>597</v>
      </c>
    </row>
    <row r="458" spans="1:6" ht="12.75">
      <c r="A458" s="36" t="s">
        <v>32</v>
      </c>
      <c r="B458" s="74" t="s">
        <v>131</v>
      </c>
      <c r="C458" s="74"/>
      <c r="D458" s="74"/>
      <c r="E458" s="74"/>
      <c r="F458" s="164">
        <f>F459+F500</f>
        <v>56923</v>
      </c>
    </row>
    <row r="459" spans="1:6" ht="12.75">
      <c r="A459" s="216" t="s">
        <v>33</v>
      </c>
      <c r="B459" s="74" t="s">
        <v>131</v>
      </c>
      <c r="C459" s="74" t="s">
        <v>136</v>
      </c>
      <c r="D459" s="74"/>
      <c r="E459" s="74"/>
      <c r="F459" s="164">
        <f>F460+F493+F489</f>
        <v>49558</v>
      </c>
    </row>
    <row r="460" spans="1:6" s="184" customFormat="1" ht="24.75" customHeight="1">
      <c r="A460" s="11" t="s">
        <v>353</v>
      </c>
      <c r="B460" s="64" t="s">
        <v>131</v>
      </c>
      <c r="C460" s="64" t="s">
        <v>136</v>
      </c>
      <c r="D460" s="155" t="s">
        <v>185</v>
      </c>
      <c r="E460" s="48"/>
      <c r="F460" s="66">
        <f>F461+F468+F482+F478</f>
        <v>46218</v>
      </c>
    </row>
    <row r="461" spans="1:6" ht="12.75">
      <c r="A461" s="11" t="s">
        <v>246</v>
      </c>
      <c r="B461" s="64" t="s">
        <v>131</v>
      </c>
      <c r="C461" s="64" t="s">
        <v>136</v>
      </c>
      <c r="D461" s="155" t="s">
        <v>11</v>
      </c>
      <c r="E461" s="48"/>
      <c r="F461" s="66">
        <f>F462+F465</f>
        <v>33882</v>
      </c>
    </row>
    <row r="462" spans="1:6" ht="12.75">
      <c r="A462" s="25" t="s">
        <v>247</v>
      </c>
      <c r="B462" s="64" t="s">
        <v>131</v>
      </c>
      <c r="C462" s="64" t="s">
        <v>136</v>
      </c>
      <c r="D462" s="64" t="s">
        <v>12</v>
      </c>
      <c r="E462" s="64"/>
      <c r="F462" s="65">
        <f>F463</f>
        <v>30029</v>
      </c>
    </row>
    <row r="463" spans="1:6" ht="25.5">
      <c r="A463" s="62" t="s">
        <v>59</v>
      </c>
      <c r="B463" s="64" t="s">
        <v>131</v>
      </c>
      <c r="C463" s="64" t="s">
        <v>136</v>
      </c>
      <c r="D463" s="64" t="s">
        <v>12</v>
      </c>
      <c r="E463" s="64" t="s">
        <v>56</v>
      </c>
      <c r="F463" s="65">
        <f>F464</f>
        <v>30029</v>
      </c>
    </row>
    <row r="464" spans="1:6" ht="15" customHeight="1">
      <c r="A464" s="62" t="s">
        <v>83</v>
      </c>
      <c r="B464" s="64" t="s">
        <v>131</v>
      </c>
      <c r="C464" s="64" t="s">
        <v>136</v>
      </c>
      <c r="D464" s="64" t="s">
        <v>12</v>
      </c>
      <c r="E464" s="64" t="s">
        <v>57</v>
      </c>
      <c r="F464" s="65">
        <f>прил7!G550</f>
        <v>30029</v>
      </c>
    </row>
    <row r="465" spans="1:6" ht="27.75" customHeight="1">
      <c r="A465" s="134" t="s">
        <v>424</v>
      </c>
      <c r="B465" s="64" t="s">
        <v>131</v>
      </c>
      <c r="C465" s="64" t="s">
        <v>136</v>
      </c>
      <c r="D465" s="47" t="s">
        <v>425</v>
      </c>
      <c r="E465" s="47"/>
      <c r="F465" s="47">
        <f>F466</f>
        <v>3853</v>
      </c>
    </row>
    <row r="466" spans="1:6" ht="15" customHeight="1">
      <c r="A466" s="62" t="s">
        <v>59</v>
      </c>
      <c r="B466" s="64" t="s">
        <v>131</v>
      </c>
      <c r="C466" s="64" t="s">
        <v>136</v>
      </c>
      <c r="D466" s="47" t="s">
        <v>425</v>
      </c>
      <c r="E466" s="47">
        <v>600</v>
      </c>
      <c r="F466" s="47">
        <f>F467</f>
        <v>3853</v>
      </c>
    </row>
    <row r="467" spans="1:6" ht="15" customHeight="1">
      <c r="A467" s="132" t="s">
        <v>83</v>
      </c>
      <c r="B467" s="64" t="s">
        <v>131</v>
      </c>
      <c r="C467" s="64" t="s">
        <v>136</v>
      </c>
      <c r="D467" s="47" t="s">
        <v>425</v>
      </c>
      <c r="E467" s="47">
        <v>610</v>
      </c>
      <c r="F467" s="47">
        <f>прил7!G553</f>
        <v>3853</v>
      </c>
    </row>
    <row r="468" spans="1:6" ht="12.75">
      <c r="A468" s="11" t="s">
        <v>248</v>
      </c>
      <c r="B468" s="64" t="s">
        <v>131</v>
      </c>
      <c r="C468" s="64" t="s">
        <v>136</v>
      </c>
      <c r="D468" s="67" t="s">
        <v>13</v>
      </c>
      <c r="E468" s="64"/>
      <c r="F468" s="65">
        <f>F469+F472+F475</f>
        <v>7577</v>
      </c>
    </row>
    <row r="469" spans="1:6" ht="12.75">
      <c r="A469" s="25" t="s">
        <v>249</v>
      </c>
      <c r="B469" s="64" t="s">
        <v>131</v>
      </c>
      <c r="C469" s="64" t="s">
        <v>136</v>
      </c>
      <c r="D469" s="64" t="s">
        <v>14</v>
      </c>
      <c r="E469" s="64"/>
      <c r="F469" s="65">
        <f>F470</f>
        <v>6825</v>
      </c>
    </row>
    <row r="470" spans="1:6" ht="25.5">
      <c r="A470" s="62" t="s">
        <v>59</v>
      </c>
      <c r="B470" s="77" t="s">
        <v>131</v>
      </c>
      <c r="C470" s="77" t="s">
        <v>136</v>
      </c>
      <c r="D470" s="64" t="s">
        <v>14</v>
      </c>
      <c r="E470" s="64" t="s">
        <v>56</v>
      </c>
      <c r="F470" s="65">
        <f>F471</f>
        <v>6825</v>
      </c>
    </row>
    <row r="471" spans="1:6" ht="15" customHeight="1">
      <c r="A471" s="62" t="s">
        <v>83</v>
      </c>
      <c r="B471" s="64" t="s">
        <v>131</v>
      </c>
      <c r="C471" s="64" t="s">
        <v>136</v>
      </c>
      <c r="D471" s="64" t="s">
        <v>14</v>
      </c>
      <c r="E471" s="64" t="s">
        <v>57</v>
      </c>
      <c r="F471" s="65">
        <f>прил7!G557</f>
        <v>6825</v>
      </c>
    </row>
    <row r="472" spans="1:6" ht="12.75">
      <c r="A472" s="25" t="s">
        <v>250</v>
      </c>
      <c r="B472" s="64" t="s">
        <v>131</v>
      </c>
      <c r="C472" s="64" t="s">
        <v>136</v>
      </c>
      <c r="D472" s="64" t="s">
        <v>322</v>
      </c>
      <c r="E472" s="64"/>
      <c r="F472" s="65">
        <f>F473</f>
        <v>100</v>
      </c>
    </row>
    <row r="473" spans="1:6" ht="27" customHeight="1">
      <c r="A473" s="62" t="s">
        <v>59</v>
      </c>
      <c r="B473" s="64" t="s">
        <v>131</v>
      </c>
      <c r="C473" s="64" t="s">
        <v>136</v>
      </c>
      <c r="D473" s="64" t="s">
        <v>322</v>
      </c>
      <c r="E473" s="64" t="s">
        <v>56</v>
      </c>
      <c r="F473" s="65">
        <f>F474</f>
        <v>100</v>
      </c>
    </row>
    <row r="474" spans="1:6" ht="15.75" customHeight="1">
      <c r="A474" s="62" t="s">
        <v>83</v>
      </c>
      <c r="B474" s="64" t="s">
        <v>131</v>
      </c>
      <c r="C474" s="64" t="s">
        <v>136</v>
      </c>
      <c r="D474" s="64" t="s">
        <v>322</v>
      </c>
      <c r="E474" s="64" t="s">
        <v>57</v>
      </c>
      <c r="F474" s="65">
        <f>прил7!G560</f>
        <v>100</v>
      </c>
    </row>
    <row r="475" spans="1:6" ht="28.5" customHeight="1">
      <c r="A475" s="134" t="s">
        <v>424</v>
      </c>
      <c r="B475" s="64" t="s">
        <v>131</v>
      </c>
      <c r="C475" s="64" t="s">
        <v>136</v>
      </c>
      <c r="D475" s="47" t="s">
        <v>426</v>
      </c>
      <c r="E475" s="47"/>
      <c r="F475" s="47">
        <f>F476</f>
        <v>652</v>
      </c>
    </row>
    <row r="476" spans="1:6" ht="15.75" customHeight="1">
      <c r="A476" s="62" t="s">
        <v>59</v>
      </c>
      <c r="B476" s="64" t="s">
        <v>131</v>
      </c>
      <c r="C476" s="64" t="s">
        <v>136</v>
      </c>
      <c r="D476" s="47" t="s">
        <v>426</v>
      </c>
      <c r="E476" s="47">
        <v>600</v>
      </c>
      <c r="F476" s="47">
        <f>F477</f>
        <v>652</v>
      </c>
    </row>
    <row r="477" spans="1:6" ht="15.75" customHeight="1">
      <c r="A477" s="132" t="s">
        <v>83</v>
      </c>
      <c r="B477" s="64" t="s">
        <v>131</v>
      </c>
      <c r="C477" s="64" t="s">
        <v>136</v>
      </c>
      <c r="D477" s="47" t="s">
        <v>426</v>
      </c>
      <c r="E477" s="47">
        <v>610</v>
      </c>
      <c r="F477" s="47">
        <f>прил7!G563</f>
        <v>652</v>
      </c>
    </row>
    <row r="478" spans="1:6" ht="25.5">
      <c r="A478" s="11" t="s">
        <v>253</v>
      </c>
      <c r="B478" s="64" t="s">
        <v>131</v>
      </c>
      <c r="C478" s="64" t="s">
        <v>136</v>
      </c>
      <c r="D478" s="155" t="s">
        <v>17</v>
      </c>
      <c r="E478" s="48"/>
      <c r="F478" s="66">
        <f>F479</f>
        <v>1000</v>
      </c>
    </row>
    <row r="479" spans="1:6" ht="12.75">
      <c r="A479" s="25" t="s">
        <v>254</v>
      </c>
      <c r="B479" s="64" t="s">
        <v>131</v>
      </c>
      <c r="C479" s="64" t="s">
        <v>136</v>
      </c>
      <c r="D479" s="64" t="s">
        <v>323</v>
      </c>
      <c r="E479" s="64"/>
      <c r="F479" s="65">
        <f>F480</f>
        <v>1000</v>
      </c>
    </row>
    <row r="480" spans="1:6" ht="25.5">
      <c r="A480" s="62" t="s">
        <v>59</v>
      </c>
      <c r="B480" s="64" t="s">
        <v>131</v>
      </c>
      <c r="C480" s="64" t="s">
        <v>136</v>
      </c>
      <c r="D480" s="64" t="s">
        <v>323</v>
      </c>
      <c r="E480" s="64" t="s">
        <v>56</v>
      </c>
      <c r="F480" s="65">
        <f>F481</f>
        <v>1000</v>
      </c>
    </row>
    <row r="481" spans="1:6" ht="13.5" customHeight="1">
      <c r="A481" s="62" t="s">
        <v>83</v>
      </c>
      <c r="B481" s="64" t="s">
        <v>131</v>
      </c>
      <c r="C481" s="64" t="s">
        <v>136</v>
      </c>
      <c r="D481" s="64" t="s">
        <v>323</v>
      </c>
      <c r="E481" s="64" t="s">
        <v>57</v>
      </c>
      <c r="F481" s="65">
        <f>прил7!G567</f>
        <v>1000</v>
      </c>
    </row>
    <row r="482" spans="1:6" ht="38.25">
      <c r="A482" s="11" t="s">
        <v>255</v>
      </c>
      <c r="B482" s="64" t="s">
        <v>131</v>
      </c>
      <c r="C482" s="64" t="s">
        <v>136</v>
      </c>
      <c r="D482" s="155" t="s">
        <v>18</v>
      </c>
      <c r="E482" s="48"/>
      <c r="F482" s="66">
        <f>F483+F486</f>
        <v>3759</v>
      </c>
    </row>
    <row r="483" spans="1:6" ht="12.75">
      <c r="A483" s="25" t="s">
        <v>256</v>
      </c>
      <c r="B483" s="64" t="s">
        <v>131</v>
      </c>
      <c r="C483" s="64" t="s">
        <v>136</v>
      </c>
      <c r="D483" s="64" t="s">
        <v>19</v>
      </c>
      <c r="E483" s="64"/>
      <c r="F483" s="65">
        <f>F484</f>
        <v>1909</v>
      </c>
    </row>
    <row r="484" spans="1:6" ht="25.5">
      <c r="A484" s="62" t="s">
        <v>59</v>
      </c>
      <c r="B484" s="64" t="s">
        <v>131</v>
      </c>
      <c r="C484" s="64" t="s">
        <v>136</v>
      </c>
      <c r="D484" s="64" t="s">
        <v>19</v>
      </c>
      <c r="E484" s="64" t="s">
        <v>56</v>
      </c>
      <c r="F484" s="65">
        <f>F485</f>
        <v>1909</v>
      </c>
    </row>
    <row r="485" spans="1:6" ht="16.5" customHeight="1">
      <c r="A485" s="62" t="s">
        <v>83</v>
      </c>
      <c r="B485" s="64" t="s">
        <v>131</v>
      </c>
      <c r="C485" s="64" t="s">
        <v>136</v>
      </c>
      <c r="D485" s="64" t="s">
        <v>19</v>
      </c>
      <c r="E485" s="64" t="s">
        <v>57</v>
      </c>
      <c r="F485" s="65">
        <f>прил7!G571</f>
        <v>1909</v>
      </c>
    </row>
    <row r="486" spans="1:6" ht="12.75">
      <c r="A486" s="34" t="s">
        <v>427</v>
      </c>
      <c r="B486" s="64" t="s">
        <v>131</v>
      </c>
      <c r="C486" s="64" t="s">
        <v>136</v>
      </c>
      <c r="D486" s="64" t="s">
        <v>317</v>
      </c>
      <c r="E486" s="64"/>
      <c r="F486" s="65">
        <f>F487</f>
        <v>1850</v>
      </c>
    </row>
    <row r="487" spans="1:6" ht="25.5">
      <c r="A487" s="62" t="s">
        <v>59</v>
      </c>
      <c r="B487" s="64" t="s">
        <v>131</v>
      </c>
      <c r="C487" s="64" t="s">
        <v>136</v>
      </c>
      <c r="D487" s="64" t="s">
        <v>317</v>
      </c>
      <c r="E487" s="64" t="s">
        <v>56</v>
      </c>
      <c r="F487" s="65">
        <f>F488</f>
        <v>1850</v>
      </c>
    </row>
    <row r="488" spans="1:6" ht="14.25" customHeight="1">
      <c r="A488" s="62" t="s">
        <v>83</v>
      </c>
      <c r="B488" s="64" t="s">
        <v>131</v>
      </c>
      <c r="C488" s="64" t="s">
        <v>136</v>
      </c>
      <c r="D488" s="64" t="s">
        <v>317</v>
      </c>
      <c r="E488" s="64" t="s">
        <v>57</v>
      </c>
      <c r="F488" s="65">
        <f>прил7!G574</f>
        <v>1850</v>
      </c>
    </row>
    <row r="489" spans="1:6" s="35" customFormat="1" ht="25.5">
      <c r="A489" s="13" t="s">
        <v>350</v>
      </c>
      <c r="B489" s="70" t="s">
        <v>131</v>
      </c>
      <c r="C489" s="70" t="s">
        <v>136</v>
      </c>
      <c r="D489" s="143" t="s">
        <v>188</v>
      </c>
      <c r="E489" s="70"/>
      <c r="F489" s="65">
        <f>F490</f>
        <v>60</v>
      </c>
    </row>
    <row r="490" spans="1:6" ht="12.75">
      <c r="A490" s="17" t="s">
        <v>36</v>
      </c>
      <c r="B490" s="64" t="s">
        <v>131</v>
      </c>
      <c r="C490" s="64" t="s">
        <v>136</v>
      </c>
      <c r="D490" s="67" t="s">
        <v>37</v>
      </c>
      <c r="E490" s="64"/>
      <c r="F490" s="65">
        <f>F491</f>
        <v>60</v>
      </c>
    </row>
    <row r="491" spans="1:6" ht="25.5">
      <c r="A491" s="62" t="s">
        <v>59</v>
      </c>
      <c r="B491" s="64" t="s">
        <v>131</v>
      </c>
      <c r="C491" s="64" t="s">
        <v>136</v>
      </c>
      <c r="D491" s="67" t="s">
        <v>37</v>
      </c>
      <c r="E491" s="64" t="s">
        <v>56</v>
      </c>
      <c r="F491" s="65">
        <f>F492</f>
        <v>60</v>
      </c>
    </row>
    <row r="492" spans="1:6" ht="15.75" customHeight="1">
      <c r="A492" s="62" t="s">
        <v>83</v>
      </c>
      <c r="B492" s="64" t="s">
        <v>131</v>
      </c>
      <c r="C492" s="64" t="s">
        <v>136</v>
      </c>
      <c r="D492" s="67" t="s">
        <v>37</v>
      </c>
      <c r="E492" s="64" t="s">
        <v>57</v>
      </c>
      <c r="F492" s="65">
        <f>прил7!G578</f>
        <v>60</v>
      </c>
    </row>
    <row r="493" spans="1:6" ht="12.75">
      <c r="A493" s="137" t="s">
        <v>302</v>
      </c>
      <c r="B493" s="77" t="s">
        <v>131</v>
      </c>
      <c r="C493" s="77" t="s">
        <v>136</v>
      </c>
      <c r="D493" s="117" t="s">
        <v>22</v>
      </c>
      <c r="E493" s="51"/>
      <c r="F493" s="51">
        <f>F497+F494</f>
        <v>3280</v>
      </c>
    </row>
    <row r="494" spans="1:6" ht="25.5">
      <c r="A494" s="123" t="s">
        <v>415</v>
      </c>
      <c r="B494" s="64" t="s">
        <v>131</v>
      </c>
      <c r="C494" s="64" t="s">
        <v>136</v>
      </c>
      <c r="D494" s="47" t="s">
        <v>416</v>
      </c>
      <c r="E494" s="51"/>
      <c r="F494" s="51">
        <f>F495</f>
        <v>400</v>
      </c>
    </row>
    <row r="495" spans="1:6" ht="25.5">
      <c r="A495" s="124" t="s">
        <v>59</v>
      </c>
      <c r="B495" s="64" t="s">
        <v>131</v>
      </c>
      <c r="C495" s="64" t="s">
        <v>136</v>
      </c>
      <c r="D495" s="47" t="s">
        <v>416</v>
      </c>
      <c r="E495" s="51">
        <v>600</v>
      </c>
      <c r="F495" s="51">
        <f>F496</f>
        <v>400</v>
      </c>
    </row>
    <row r="496" spans="1:6" ht="12.75">
      <c r="A496" s="124" t="s">
        <v>83</v>
      </c>
      <c r="B496" s="64" t="s">
        <v>131</v>
      </c>
      <c r="C496" s="64" t="s">
        <v>136</v>
      </c>
      <c r="D496" s="47" t="s">
        <v>416</v>
      </c>
      <c r="E496" s="51">
        <v>610</v>
      </c>
      <c r="F496" s="51">
        <f>прил7!G582</f>
        <v>400</v>
      </c>
    </row>
    <row r="497" spans="1:6" ht="12.75">
      <c r="A497" s="137" t="s">
        <v>6</v>
      </c>
      <c r="B497" s="77" t="s">
        <v>131</v>
      </c>
      <c r="C497" s="77" t="s">
        <v>136</v>
      </c>
      <c r="D497" s="117" t="s">
        <v>316</v>
      </c>
      <c r="E497" s="51"/>
      <c r="F497" s="51">
        <f>F498</f>
        <v>2880</v>
      </c>
    </row>
    <row r="498" spans="1:6" ht="25.5">
      <c r="A498" s="62" t="s">
        <v>59</v>
      </c>
      <c r="B498" s="77" t="s">
        <v>131</v>
      </c>
      <c r="C498" s="77" t="s">
        <v>136</v>
      </c>
      <c r="D498" s="117" t="s">
        <v>316</v>
      </c>
      <c r="E498" s="51">
        <v>600</v>
      </c>
      <c r="F498" s="51">
        <f>F499</f>
        <v>2880</v>
      </c>
    </row>
    <row r="499" spans="1:6" ht="12.75">
      <c r="A499" s="62" t="s">
        <v>83</v>
      </c>
      <c r="B499" s="77" t="s">
        <v>131</v>
      </c>
      <c r="C499" s="77" t="s">
        <v>136</v>
      </c>
      <c r="D499" s="117" t="s">
        <v>316</v>
      </c>
      <c r="E499" s="51">
        <v>610</v>
      </c>
      <c r="F499" s="51">
        <f>прил7!G585</f>
        <v>2880</v>
      </c>
    </row>
    <row r="500" spans="1:6" ht="12.75">
      <c r="A500" s="36" t="s">
        <v>87</v>
      </c>
      <c r="B500" s="84" t="s">
        <v>131</v>
      </c>
      <c r="C500" s="84" t="s">
        <v>133</v>
      </c>
      <c r="D500" s="212"/>
      <c r="E500" s="52"/>
      <c r="F500" s="213">
        <f>F501+F510</f>
        <v>7365</v>
      </c>
    </row>
    <row r="501" spans="1:6" ht="25.5">
      <c r="A501" s="25" t="s">
        <v>347</v>
      </c>
      <c r="B501" s="77" t="s">
        <v>131</v>
      </c>
      <c r="C501" s="77" t="s">
        <v>133</v>
      </c>
      <c r="D501" s="67" t="s">
        <v>185</v>
      </c>
      <c r="E501" s="64"/>
      <c r="F501" s="65">
        <f>F502</f>
        <v>7115</v>
      </c>
    </row>
    <row r="502" spans="1:6" ht="25.5">
      <c r="A502" s="11" t="s">
        <v>253</v>
      </c>
      <c r="B502" s="64" t="s">
        <v>131</v>
      </c>
      <c r="C502" s="64" t="s">
        <v>133</v>
      </c>
      <c r="D502" s="155" t="s">
        <v>17</v>
      </c>
      <c r="E502" s="48"/>
      <c r="F502" s="66">
        <f>F503</f>
        <v>7115</v>
      </c>
    </row>
    <row r="503" spans="1:6" ht="12.75">
      <c r="A503" s="25" t="s">
        <v>202</v>
      </c>
      <c r="B503" s="64" t="s">
        <v>131</v>
      </c>
      <c r="C503" s="64" t="s">
        <v>133</v>
      </c>
      <c r="D503" s="155" t="s">
        <v>324</v>
      </c>
      <c r="E503" s="48"/>
      <c r="F503" s="66">
        <f>F504+F506+F508</f>
        <v>7115</v>
      </c>
    </row>
    <row r="504" spans="1:6" ht="38.25">
      <c r="A504" s="121" t="s">
        <v>104</v>
      </c>
      <c r="B504" s="64" t="s">
        <v>131</v>
      </c>
      <c r="C504" s="64" t="s">
        <v>133</v>
      </c>
      <c r="D504" s="64" t="s">
        <v>324</v>
      </c>
      <c r="E504" s="64" t="s">
        <v>103</v>
      </c>
      <c r="F504" s="66">
        <f>F505</f>
        <v>5927</v>
      </c>
    </row>
    <row r="505" spans="1:6" ht="15" customHeight="1">
      <c r="A505" s="118" t="s">
        <v>105</v>
      </c>
      <c r="B505" s="64" t="s">
        <v>131</v>
      </c>
      <c r="C505" s="64" t="s">
        <v>133</v>
      </c>
      <c r="D505" s="64" t="s">
        <v>324</v>
      </c>
      <c r="E505" s="64" t="s">
        <v>203</v>
      </c>
      <c r="F505" s="66">
        <f>прил7!G591</f>
        <v>5927</v>
      </c>
    </row>
    <row r="506" spans="1:6" ht="14.25" customHeight="1">
      <c r="A506" s="121" t="s">
        <v>109</v>
      </c>
      <c r="B506" s="64" t="s">
        <v>131</v>
      </c>
      <c r="C506" s="64" t="s">
        <v>133</v>
      </c>
      <c r="D506" s="64" t="s">
        <v>324</v>
      </c>
      <c r="E506" s="64" t="s">
        <v>106</v>
      </c>
      <c r="F506" s="66">
        <f>F507</f>
        <v>1166</v>
      </c>
    </row>
    <row r="507" spans="1:6" ht="14.25" customHeight="1">
      <c r="A507" s="121" t="s">
        <v>110</v>
      </c>
      <c r="B507" s="64" t="s">
        <v>131</v>
      </c>
      <c r="C507" s="64" t="s">
        <v>133</v>
      </c>
      <c r="D507" s="64" t="s">
        <v>324</v>
      </c>
      <c r="E507" s="64" t="s">
        <v>207</v>
      </c>
      <c r="F507" s="66">
        <f>прил7!G593</f>
        <v>1166</v>
      </c>
    </row>
    <row r="508" spans="1:6" ht="12.75" customHeight="1">
      <c r="A508" s="121" t="s">
        <v>111</v>
      </c>
      <c r="B508" s="64" t="s">
        <v>131</v>
      </c>
      <c r="C508" s="64" t="s">
        <v>133</v>
      </c>
      <c r="D508" s="64" t="s">
        <v>324</v>
      </c>
      <c r="E508" s="64" t="s">
        <v>107</v>
      </c>
      <c r="F508" s="66">
        <f>F509</f>
        <v>22</v>
      </c>
    </row>
    <row r="509" spans="1:6" ht="15" customHeight="1">
      <c r="A509" s="121" t="s">
        <v>112</v>
      </c>
      <c r="B509" s="64" t="s">
        <v>131</v>
      </c>
      <c r="C509" s="64" t="s">
        <v>133</v>
      </c>
      <c r="D509" s="64" t="s">
        <v>324</v>
      </c>
      <c r="E509" s="64" t="s">
        <v>108</v>
      </c>
      <c r="F509" s="66">
        <f>прил7!G595</f>
        <v>22</v>
      </c>
    </row>
    <row r="510" spans="1:6" ht="25.5">
      <c r="A510" s="119" t="s">
        <v>168</v>
      </c>
      <c r="B510" s="77" t="s">
        <v>131</v>
      </c>
      <c r="C510" s="77" t="s">
        <v>133</v>
      </c>
      <c r="D510" s="67" t="s">
        <v>162</v>
      </c>
      <c r="E510" s="64"/>
      <c r="F510" s="75">
        <f>F511+F514</f>
        <v>250</v>
      </c>
    </row>
    <row r="511" spans="1:6" ht="25.5">
      <c r="A511" s="9" t="s">
        <v>137</v>
      </c>
      <c r="B511" s="77" t="s">
        <v>131</v>
      </c>
      <c r="C511" s="77" t="s">
        <v>133</v>
      </c>
      <c r="D511" s="60" t="s">
        <v>145</v>
      </c>
      <c r="E511" s="50"/>
      <c r="F511" s="50">
        <f>F512</f>
        <v>50</v>
      </c>
    </row>
    <row r="512" spans="1:6" ht="12.75">
      <c r="A512" s="41" t="s">
        <v>109</v>
      </c>
      <c r="B512" s="77" t="s">
        <v>131</v>
      </c>
      <c r="C512" s="77" t="s">
        <v>133</v>
      </c>
      <c r="D512" s="60" t="s">
        <v>145</v>
      </c>
      <c r="E512" s="50">
        <v>200</v>
      </c>
      <c r="F512" s="50">
        <f>F513</f>
        <v>50</v>
      </c>
    </row>
    <row r="513" spans="1:6" ht="12.75">
      <c r="A513" s="41" t="s">
        <v>110</v>
      </c>
      <c r="B513" s="77" t="s">
        <v>131</v>
      </c>
      <c r="C513" s="77" t="s">
        <v>133</v>
      </c>
      <c r="D513" s="60" t="s">
        <v>145</v>
      </c>
      <c r="E513" s="50">
        <v>240</v>
      </c>
      <c r="F513" s="50">
        <f>прил7!G599</f>
        <v>50</v>
      </c>
    </row>
    <row r="514" spans="1:6" ht="12.75">
      <c r="A514" s="11" t="s">
        <v>140</v>
      </c>
      <c r="B514" s="77" t="s">
        <v>131</v>
      </c>
      <c r="C514" s="77" t="s">
        <v>133</v>
      </c>
      <c r="D514" s="60" t="s">
        <v>148</v>
      </c>
      <c r="E514" s="50"/>
      <c r="F514" s="50">
        <f>F515</f>
        <v>200</v>
      </c>
    </row>
    <row r="515" spans="1:6" ht="12.75">
      <c r="A515" s="41" t="s">
        <v>109</v>
      </c>
      <c r="B515" s="77" t="s">
        <v>131</v>
      </c>
      <c r="C515" s="77" t="s">
        <v>133</v>
      </c>
      <c r="D515" s="60" t="s">
        <v>148</v>
      </c>
      <c r="E515" s="50">
        <v>200</v>
      </c>
      <c r="F515" s="50">
        <f>F516</f>
        <v>200</v>
      </c>
    </row>
    <row r="516" spans="1:6" ht="12.75">
      <c r="A516" s="41" t="s">
        <v>110</v>
      </c>
      <c r="B516" s="77" t="s">
        <v>131</v>
      </c>
      <c r="C516" s="77" t="s">
        <v>133</v>
      </c>
      <c r="D516" s="60" t="s">
        <v>148</v>
      </c>
      <c r="E516" s="50">
        <v>240</v>
      </c>
      <c r="F516" s="50">
        <f>прил7!G602</f>
        <v>200</v>
      </c>
    </row>
    <row r="517" spans="1:6" ht="12.75">
      <c r="A517" s="61" t="s">
        <v>88</v>
      </c>
      <c r="B517" s="92" t="s">
        <v>128</v>
      </c>
      <c r="C517" s="92"/>
      <c r="D517" s="92"/>
      <c r="E517" s="92"/>
      <c r="F517" s="93">
        <f>F518+F527+F548</f>
        <v>24171</v>
      </c>
    </row>
    <row r="518" spans="1:6" ht="12.75">
      <c r="A518" s="36" t="s">
        <v>89</v>
      </c>
      <c r="B518" s="74" t="s">
        <v>128</v>
      </c>
      <c r="C518" s="74" t="s">
        <v>136</v>
      </c>
      <c r="D518" s="74"/>
      <c r="E518" s="74"/>
      <c r="F518" s="165">
        <f>F519+F523</f>
        <v>9585.6</v>
      </c>
    </row>
    <row r="519" spans="1:6" ht="25.5">
      <c r="A519" s="11" t="s">
        <v>366</v>
      </c>
      <c r="B519" s="64" t="s">
        <v>128</v>
      </c>
      <c r="C519" s="64" t="s">
        <v>136</v>
      </c>
      <c r="D519" s="64" t="s">
        <v>187</v>
      </c>
      <c r="E519" s="64"/>
      <c r="F519" s="238">
        <f>F520</f>
        <v>8137.6</v>
      </c>
    </row>
    <row r="520" spans="1:6" ht="25.5">
      <c r="A520" s="121" t="s">
        <v>364</v>
      </c>
      <c r="B520" s="94" t="s">
        <v>128</v>
      </c>
      <c r="C520" s="94" t="s">
        <v>136</v>
      </c>
      <c r="D520" s="64" t="s">
        <v>20</v>
      </c>
      <c r="E520" s="64"/>
      <c r="F520" s="65">
        <f>F521</f>
        <v>8137.6</v>
      </c>
    </row>
    <row r="521" spans="1:6" ht="24.75" customHeight="1">
      <c r="A521" s="124" t="s">
        <v>59</v>
      </c>
      <c r="B521" s="94" t="s">
        <v>128</v>
      </c>
      <c r="C521" s="94" t="s">
        <v>136</v>
      </c>
      <c r="D521" s="64" t="s">
        <v>20</v>
      </c>
      <c r="E521" s="64" t="s">
        <v>56</v>
      </c>
      <c r="F521" s="65">
        <f>F522</f>
        <v>8137.6</v>
      </c>
    </row>
    <row r="522" spans="1:6" ht="12.75" customHeight="1">
      <c r="A522" s="124" t="s">
        <v>83</v>
      </c>
      <c r="B522" s="94" t="s">
        <v>128</v>
      </c>
      <c r="C522" s="94" t="s">
        <v>136</v>
      </c>
      <c r="D522" s="64" t="s">
        <v>20</v>
      </c>
      <c r="E522" s="64" t="s">
        <v>57</v>
      </c>
      <c r="F522" s="65">
        <f>прил7!G215</f>
        <v>8137.6</v>
      </c>
    </row>
    <row r="523" spans="1:6" ht="12.75">
      <c r="A523" s="150" t="s">
        <v>376</v>
      </c>
      <c r="B523" s="94" t="s">
        <v>128</v>
      </c>
      <c r="C523" s="94" t="s">
        <v>136</v>
      </c>
      <c r="D523" s="64" t="s">
        <v>22</v>
      </c>
      <c r="E523" s="64"/>
      <c r="F523" s="65">
        <f>F524</f>
        <v>1448</v>
      </c>
    </row>
    <row r="524" spans="1:6" ht="38.25">
      <c r="A524" s="128" t="s">
        <v>359</v>
      </c>
      <c r="B524" s="94" t="s">
        <v>128</v>
      </c>
      <c r="C524" s="94" t="s">
        <v>136</v>
      </c>
      <c r="D524" s="64" t="s">
        <v>344</v>
      </c>
      <c r="E524" s="64"/>
      <c r="F524" s="65">
        <f>F525</f>
        <v>1448</v>
      </c>
    </row>
    <row r="525" spans="1:6" ht="25.5">
      <c r="A525" s="124" t="s">
        <v>59</v>
      </c>
      <c r="B525" s="94" t="s">
        <v>128</v>
      </c>
      <c r="C525" s="94" t="s">
        <v>136</v>
      </c>
      <c r="D525" s="64" t="s">
        <v>344</v>
      </c>
      <c r="E525" s="64" t="s">
        <v>56</v>
      </c>
      <c r="F525" s="65">
        <f>F526</f>
        <v>1448</v>
      </c>
    </row>
    <row r="526" spans="1:6" ht="14.25" customHeight="1">
      <c r="A526" s="124" t="s">
        <v>83</v>
      </c>
      <c r="B526" s="94" t="s">
        <v>128</v>
      </c>
      <c r="C526" s="94" t="s">
        <v>136</v>
      </c>
      <c r="D526" s="64" t="s">
        <v>344</v>
      </c>
      <c r="E526" s="64" t="s">
        <v>57</v>
      </c>
      <c r="F526" s="65">
        <f>прил7!G219</f>
        <v>1448</v>
      </c>
    </row>
    <row r="527" spans="1:6" ht="12.75">
      <c r="A527" s="40" t="s">
        <v>90</v>
      </c>
      <c r="B527" s="181" t="s">
        <v>128</v>
      </c>
      <c r="C527" s="181" t="s">
        <v>130</v>
      </c>
      <c r="D527" s="74"/>
      <c r="E527" s="74"/>
      <c r="F527" s="164">
        <f>F528+F544</f>
        <v>12985.4</v>
      </c>
    </row>
    <row r="528" spans="1:6" ht="25.5">
      <c r="A528" s="11" t="s">
        <v>349</v>
      </c>
      <c r="B528" s="94" t="s">
        <v>128</v>
      </c>
      <c r="C528" s="94" t="s">
        <v>130</v>
      </c>
      <c r="D528" s="64" t="s">
        <v>187</v>
      </c>
      <c r="E528" s="64"/>
      <c r="F528" s="65">
        <f>F529+F532+F538+F541+F535</f>
        <v>11985.4</v>
      </c>
    </row>
    <row r="529" spans="1:6" ht="12.75">
      <c r="A529" s="25" t="s">
        <v>327</v>
      </c>
      <c r="B529" s="94" t="s">
        <v>128</v>
      </c>
      <c r="C529" s="94" t="s">
        <v>130</v>
      </c>
      <c r="D529" s="64" t="s">
        <v>325</v>
      </c>
      <c r="E529" s="64"/>
      <c r="F529" s="65">
        <f>F530</f>
        <v>700</v>
      </c>
    </row>
    <row r="530" spans="1:6" ht="25.5">
      <c r="A530" s="62" t="s">
        <v>59</v>
      </c>
      <c r="B530" s="94" t="s">
        <v>128</v>
      </c>
      <c r="C530" s="94" t="s">
        <v>130</v>
      </c>
      <c r="D530" s="64" t="s">
        <v>325</v>
      </c>
      <c r="E530" s="64" t="s">
        <v>56</v>
      </c>
      <c r="F530" s="65">
        <f>F531</f>
        <v>700</v>
      </c>
    </row>
    <row r="531" spans="1:6" ht="15.75" customHeight="1">
      <c r="A531" s="62" t="s">
        <v>83</v>
      </c>
      <c r="B531" s="94" t="s">
        <v>128</v>
      </c>
      <c r="C531" s="94" t="s">
        <v>130</v>
      </c>
      <c r="D531" s="64" t="s">
        <v>325</v>
      </c>
      <c r="E531" s="64" t="s">
        <v>57</v>
      </c>
      <c r="F531" s="65">
        <f>прил7!G224</f>
        <v>700</v>
      </c>
    </row>
    <row r="532" spans="1:6" ht="12.75">
      <c r="A532" s="25" t="s">
        <v>4</v>
      </c>
      <c r="B532" s="94" t="s">
        <v>128</v>
      </c>
      <c r="C532" s="94" t="s">
        <v>130</v>
      </c>
      <c r="D532" s="64" t="s">
        <v>326</v>
      </c>
      <c r="E532" s="64"/>
      <c r="F532" s="65">
        <f>F533</f>
        <v>1250</v>
      </c>
    </row>
    <row r="533" spans="1:6" ht="25.5">
      <c r="A533" s="62" t="s">
        <v>59</v>
      </c>
      <c r="B533" s="94" t="s">
        <v>128</v>
      </c>
      <c r="C533" s="94" t="s">
        <v>130</v>
      </c>
      <c r="D533" s="64" t="s">
        <v>326</v>
      </c>
      <c r="E533" s="64" t="s">
        <v>56</v>
      </c>
      <c r="F533" s="65">
        <f>F534</f>
        <v>1250</v>
      </c>
    </row>
    <row r="534" spans="1:6" ht="12.75" customHeight="1">
      <c r="A534" s="62" t="s">
        <v>83</v>
      </c>
      <c r="B534" s="94" t="s">
        <v>128</v>
      </c>
      <c r="C534" s="94" t="s">
        <v>130</v>
      </c>
      <c r="D534" s="64" t="s">
        <v>326</v>
      </c>
      <c r="E534" s="64" t="s">
        <v>57</v>
      </c>
      <c r="F534" s="65">
        <f>прил7!G227</f>
        <v>1250</v>
      </c>
    </row>
    <row r="535" spans="1:6" ht="12.75" customHeight="1">
      <c r="A535" s="11" t="s">
        <v>431</v>
      </c>
      <c r="B535" s="94" t="s">
        <v>128</v>
      </c>
      <c r="C535" s="94" t="s">
        <v>130</v>
      </c>
      <c r="D535" s="64" t="s">
        <v>432</v>
      </c>
      <c r="E535" s="64"/>
      <c r="F535" s="65">
        <f>F536</f>
        <v>450</v>
      </c>
    </row>
    <row r="536" spans="1:6" ht="12.75" customHeight="1">
      <c r="A536" s="62" t="s">
        <v>59</v>
      </c>
      <c r="B536" s="94" t="s">
        <v>128</v>
      </c>
      <c r="C536" s="94" t="s">
        <v>130</v>
      </c>
      <c r="D536" s="64" t="s">
        <v>432</v>
      </c>
      <c r="E536" s="64" t="s">
        <v>56</v>
      </c>
      <c r="F536" s="65">
        <f>F537</f>
        <v>450</v>
      </c>
    </row>
    <row r="537" spans="1:6" ht="12.75" customHeight="1">
      <c r="A537" s="62" t="s">
        <v>83</v>
      </c>
      <c r="B537" s="94" t="s">
        <v>128</v>
      </c>
      <c r="C537" s="94" t="s">
        <v>130</v>
      </c>
      <c r="D537" s="64" t="s">
        <v>432</v>
      </c>
      <c r="E537" s="64" t="s">
        <v>57</v>
      </c>
      <c r="F537" s="65">
        <f>прил7!G230</f>
        <v>450</v>
      </c>
    </row>
    <row r="538" spans="1:6" ht="25.5">
      <c r="A538" s="121" t="s">
        <v>364</v>
      </c>
      <c r="B538" s="94" t="s">
        <v>128</v>
      </c>
      <c r="C538" s="94" t="s">
        <v>130</v>
      </c>
      <c r="D538" s="64" t="s">
        <v>20</v>
      </c>
      <c r="E538" s="64"/>
      <c r="F538" s="65">
        <f>F539</f>
        <v>1277.4</v>
      </c>
    </row>
    <row r="539" spans="1:6" ht="25.5">
      <c r="A539" s="124" t="s">
        <v>59</v>
      </c>
      <c r="B539" s="94" t="s">
        <v>128</v>
      </c>
      <c r="C539" s="94" t="s">
        <v>130</v>
      </c>
      <c r="D539" s="64" t="s">
        <v>20</v>
      </c>
      <c r="E539" s="64" t="s">
        <v>56</v>
      </c>
      <c r="F539" s="65">
        <f>F540</f>
        <v>1277.4</v>
      </c>
    </row>
    <row r="540" spans="1:6" ht="12.75" customHeight="1">
      <c r="A540" s="124" t="s">
        <v>83</v>
      </c>
      <c r="B540" s="94" t="s">
        <v>128</v>
      </c>
      <c r="C540" s="94" t="s">
        <v>130</v>
      </c>
      <c r="D540" s="64" t="s">
        <v>20</v>
      </c>
      <c r="E540" s="64" t="s">
        <v>57</v>
      </c>
      <c r="F540" s="65">
        <f>прил7!G233</f>
        <v>1277.4</v>
      </c>
    </row>
    <row r="541" spans="1:6" ht="38.25">
      <c r="A541" s="128" t="s">
        <v>359</v>
      </c>
      <c r="B541" s="94" t="s">
        <v>91</v>
      </c>
      <c r="C541" s="94" t="s">
        <v>92</v>
      </c>
      <c r="D541" s="94" t="s">
        <v>21</v>
      </c>
      <c r="E541" s="94"/>
      <c r="F541" s="100">
        <f>F542</f>
        <v>8308</v>
      </c>
    </row>
    <row r="542" spans="1:6" ht="25.5">
      <c r="A542" s="124" t="s">
        <v>59</v>
      </c>
      <c r="B542" s="77" t="s">
        <v>128</v>
      </c>
      <c r="C542" s="77" t="s">
        <v>130</v>
      </c>
      <c r="D542" s="94" t="s">
        <v>21</v>
      </c>
      <c r="E542" s="64" t="s">
        <v>56</v>
      </c>
      <c r="F542" s="65">
        <f>F543</f>
        <v>8308</v>
      </c>
    </row>
    <row r="543" spans="1:6" ht="10.5" customHeight="1">
      <c r="A543" s="124" t="s">
        <v>83</v>
      </c>
      <c r="B543" s="94" t="s">
        <v>128</v>
      </c>
      <c r="C543" s="94" t="s">
        <v>130</v>
      </c>
      <c r="D543" s="94" t="s">
        <v>21</v>
      </c>
      <c r="E543" s="64" t="s">
        <v>57</v>
      </c>
      <c r="F543" s="65">
        <f>прил7!G236</f>
        <v>8308</v>
      </c>
    </row>
    <row r="544" spans="1:6" ht="25.5">
      <c r="A544" s="13" t="s">
        <v>352</v>
      </c>
      <c r="B544" s="94" t="s">
        <v>128</v>
      </c>
      <c r="C544" s="94" t="s">
        <v>130</v>
      </c>
      <c r="D544" s="50" t="s">
        <v>188</v>
      </c>
      <c r="E544" s="50"/>
      <c r="F544" s="47">
        <f>F545</f>
        <v>1000</v>
      </c>
    </row>
    <row r="545" spans="1:6" ht="12.75" customHeight="1">
      <c r="A545" s="17" t="s">
        <v>35</v>
      </c>
      <c r="B545" s="94" t="s">
        <v>128</v>
      </c>
      <c r="C545" s="94" t="s">
        <v>130</v>
      </c>
      <c r="D545" s="51" t="s">
        <v>34</v>
      </c>
      <c r="E545" s="51"/>
      <c r="F545" s="60">
        <f>F546</f>
        <v>1000</v>
      </c>
    </row>
    <row r="546" spans="1:6" ht="25.5">
      <c r="A546" s="62" t="s">
        <v>59</v>
      </c>
      <c r="B546" s="94" t="s">
        <v>128</v>
      </c>
      <c r="C546" s="94" t="s">
        <v>130</v>
      </c>
      <c r="D546" s="51" t="s">
        <v>34</v>
      </c>
      <c r="E546" s="51">
        <v>600</v>
      </c>
      <c r="F546" s="51">
        <f>F547</f>
        <v>1000</v>
      </c>
    </row>
    <row r="547" spans="1:6" ht="12.75">
      <c r="A547" s="62" t="s">
        <v>83</v>
      </c>
      <c r="B547" s="94" t="s">
        <v>128</v>
      </c>
      <c r="C547" s="94" t="s">
        <v>130</v>
      </c>
      <c r="D547" s="51" t="s">
        <v>34</v>
      </c>
      <c r="E547" s="51">
        <v>610</v>
      </c>
      <c r="F547" s="51">
        <f>прил7!G240</f>
        <v>1000</v>
      </c>
    </row>
    <row r="548" spans="1:6" ht="12.75">
      <c r="A548" s="40" t="s">
        <v>93</v>
      </c>
      <c r="B548" s="181" t="s">
        <v>128</v>
      </c>
      <c r="C548" s="181" t="s">
        <v>133</v>
      </c>
      <c r="D548" s="52"/>
      <c r="E548" s="52"/>
      <c r="F548" s="213">
        <f>F549</f>
        <v>1600</v>
      </c>
    </row>
    <row r="549" spans="1:6" ht="25.5">
      <c r="A549" s="11" t="s">
        <v>349</v>
      </c>
      <c r="B549" s="94" t="s">
        <v>128</v>
      </c>
      <c r="C549" s="94" t="s">
        <v>133</v>
      </c>
      <c r="D549" s="64" t="s">
        <v>187</v>
      </c>
      <c r="E549" s="64"/>
      <c r="F549" s="65">
        <f>F550</f>
        <v>1600</v>
      </c>
    </row>
    <row r="550" spans="1:6" ht="12.75">
      <c r="A550" s="25" t="s">
        <v>327</v>
      </c>
      <c r="B550" s="94" t="s">
        <v>128</v>
      </c>
      <c r="C550" s="94" t="s">
        <v>133</v>
      </c>
      <c r="D550" s="64" t="s">
        <v>325</v>
      </c>
      <c r="E550" s="64"/>
      <c r="F550" s="65">
        <f>F551</f>
        <v>1600</v>
      </c>
    </row>
    <row r="551" spans="1:6" ht="25.5">
      <c r="A551" s="62" t="s">
        <v>59</v>
      </c>
      <c r="B551" s="94" t="s">
        <v>128</v>
      </c>
      <c r="C551" s="94" t="s">
        <v>133</v>
      </c>
      <c r="D551" s="64" t="s">
        <v>325</v>
      </c>
      <c r="E551" s="64" t="s">
        <v>56</v>
      </c>
      <c r="F551" s="65">
        <f>F552</f>
        <v>1600</v>
      </c>
    </row>
    <row r="552" spans="1:6" ht="17.25" customHeight="1">
      <c r="A552" s="62" t="s">
        <v>83</v>
      </c>
      <c r="B552" s="94" t="s">
        <v>128</v>
      </c>
      <c r="C552" s="94" t="s">
        <v>133</v>
      </c>
      <c r="D552" s="64" t="s">
        <v>325</v>
      </c>
      <c r="E552" s="64" t="s">
        <v>57</v>
      </c>
      <c r="F552" s="65">
        <f>прил7!G245</f>
        <v>1600</v>
      </c>
    </row>
    <row r="553" spans="1:6" ht="12.75">
      <c r="A553" s="36" t="s">
        <v>94</v>
      </c>
      <c r="B553" s="74" t="s">
        <v>125</v>
      </c>
      <c r="C553" s="74"/>
      <c r="D553" s="74"/>
      <c r="E553" s="74"/>
      <c r="F553" s="164">
        <f>F554+F558+F578</f>
        <v>63571.2</v>
      </c>
    </row>
    <row r="554" spans="1:6" ht="12.75">
      <c r="A554" s="36" t="s">
        <v>95</v>
      </c>
      <c r="B554" s="74" t="s">
        <v>125</v>
      </c>
      <c r="C554" s="74" t="s">
        <v>136</v>
      </c>
      <c r="D554" s="74"/>
      <c r="E554" s="74"/>
      <c r="F554" s="144">
        <f>F555</f>
        <v>8400</v>
      </c>
    </row>
    <row r="555" spans="1:6" ht="12.75">
      <c r="A555" s="25" t="s">
        <v>370</v>
      </c>
      <c r="B555" s="64" t="s">
        <v>125</v>
      </c>
      <c r="C555" s="64" t="s">
        <v>136</v>
      </c>
      <c r="D555" s="64" t="s">
        <v>22</v>
      </c>
      <c r="E555" s="64"/>
      <c r="F555" s="75">
        <f>F556</f>
        <v>8400</v>
      </c>
    </row>
    <row r="556" spans="1:6" ht="25.5">
      <c r="A556" s="25" t="s">
        <v>96</v>
      </c>
      <c r="B556" s="64" t="s">
        <v>125</v>
      </c>
      <c r="C556" s="64" t="s">
        <v>136</v>
      </c>
      <c r="D556" s="64" t="s">
        <v>23</v>
      </c>
      <c r="E556" s="64"/>
      <c r="F556" s="75">
        <f>F557</f>
        <v>8400</v>
      </c>
    </row>
    <row r="557" spans="1:6" ht="14.25" customHeight="1">
      <c r="A557" s="25" t="s">
        <v>97</v>
      </c>
      <c r="B557" s="64" t="s">
        <v>125</v>
      </c>
      <c r="C557" s="64" t="s">
        <v>136</v>
      </c>
      <c r="D557" s="64" t="s">
        <v>23</v>
      </c>
      <c r="E557" s="64" t="s">
        <v>98</v>
      </c>
      <c r="F557" s="75">
        <f>прил7!G250</f>
        <v>8400</v>
      </c>
    </row>
    <row r="558" spans="1:6" ht="12.75">
      <c r="A558" s="40" t="s">
        <v>99</v>
      </c>
      <c r="B558" s="104" t="s">
        <v>125</v>
      </c>
      <c r="C558" s="104" t="s">
        <v>132</v>
      </c>
      <c r="D558" s="104"/>
      <c r="E558" s="104"/>
      <c r="F558" s="214">
        <f>F564+F569+F559</f>
        <v>24372.2</v>
      </c>
    </row>
    <row r="559" spans="1:6" ht="25.5">
      <c r="A559" s="11" t="s">
        <v>348</v>
      </c>
      <c r="B559" s="64" t="s">
        <v>125</v>
      </c>
      <c r="C559" s="64" t="s">
        <v>132</v>
      </c>
      <c r="D559" s="47" t="s">
        <v>186</v>
      </c>
      <c r="E559" s="68"/>
      <c r="F559" s="162">
        <f>F560</f>
        <v>40</v>
      </c>
    </row>
    <row r="560" spans="1:6" ht="12.75">
      <c r="A560" s="11" t="s">
        <v>191</v>
      </c>
      <c r="B560" s="64" t="s">
        <v>125</v>
      </c>
      <c r="C560" s="64" t="s">
        <v>132</v>
      </c>
      <c r="D560" s="47" t="s">
        <v>25</v>
      </c>
      <c r="E560" s="68"/>
      <c r="F560" s="162">
        <f>F561</f>
        <v>40</v>
      </c>
    </row>
    <row r="561" spans="1:6" ht="63.75">
      <c r="A561" s="237" t="s">
        <v>414</v>
      </c>
      <c r="B561" s="68" t="s">
        <v>125</v>
      </c>
      <c r="C561" s="68" t="s">
        <v>132</v>
      </c>
      <c r="D561" s="68" t="s">
        <v>428</v>
      </c>
      <c r="E561" s="68"/>
      <c r="F561" s="162">
        <f>F562</f>
        <v>40</v>
      </c>
    </row>
    <row r="562" spans="1:6" ht="14.25" customHeight="1">
      <c r="A562" s="121" t="s">
        <v>73</v>
      </c>
      <c r="B562" s="68" t="s">
        <v>125</v>
      </c>
      <c r="C562" s="68" t="s">
        <v>132</v>
      </c>
      <c r="D562" s="68" t="s">
        <v>428</v>
      </c>
      <c r="E562" s="68" t="s">
        <v>70</v>
      </c>
      <c r="F562" s="162">
        <f>F563</f>
        <v>40</v>
      </c>
    </row>
    <row r="563" spans="1:6" ht="25.5">
      <c r="A563" s="121" t="s">
        <v>75</v>
      </c>
      <c r="B563" s="68" t="s">
        <v>125</v>
      </c>
      <c r="C563" s="68" t="s">
        <v>132</v>
      </c>
      <c r="D563" s="68" t="s">
        <v>428</v>
      </c>
      <c r="E563" s="68" t="s">
        <v>72</v>
      </c>
      <c r="F563" s="162">
        <f>прил7!G256</f>
        <v>40</v>
      </c>
    </row>
    <row r="564" spans="1:6" ht="25.5">
      <c r="A564" s="17" t="s">
        <v>365</v>
      </c>
      <c r="B564" s="68" t="s">
        <v>125</v>
      </c>
      <c r="C564" s="68" t="s">
        <v>132</v>
      </c>
      <c r="D564" s="50" t="s">
        <v>179</v>
      </c>
      <c r="E564" s="50"/>
      <c r="F564" s="50">
        <f>F565</f>
        <v>2816</v>
      </c>
    </row>
    <row r="565" spans="1:6" ht="51">
      <c r="A565" s="17" t="s">
        <v>180</v>
      </c>
      <c r="B565" s="68" t="s">
        <v>125</v>
      </c>
      <c r="C565" s="68" t="s">
        <v>132</v>
      </c>
      <c r="D565" s="50" t="s">
        <v>181</v>
      </c>
      <c r="E565" s="50"/>
      <c r="F565" s="50">
        <f>F566</f>
        <v>2816</v>
      </c>
    </row>
    <row r="566" spans="1:6" ht="25.5">
      <c r="A566" s="17" t="s">
        <v>184</v>
      </c>
      <c r="B566" s="68" t="s">
        <v>125</v>
      </c>
      <c r="C566" s="68" t="s">
        <v>132</v>
      </c>
      <c r="D566" s="50" t="s">
        <v>182</v>
      </c>
      <c r="E566" s="50"/>
      <c r="F566" s="50">
        <f>F567</f>
        <v>2816</v>
      </c>
    </row>
    <row r="567" spans="1:6" ht="12.75">
      <c r="A567" s="121" t="s">
        <v>73</v>
      </c>
      <c r="B567" s="68" t="s">
        <v>125</v>
      </c>
      <c r="C567" s="68" t="s">
        <v>132</v>
      </c>
      <c r="D567" s="50" t="s">
        <v>182</v>
      </c>
      <c r="E567" s="50">
        <v>300</v>
      </c>
      <c r="F567" s="50">
        <f>F568</f>
        <v>2816</v>
      </c>
    </row>
    <row r="568" spans="1:6" ht="25.5">
      <c r="A568" s="121" t="s">
        <v>75</v>
      </c>
      <c r="B568" s="68" t="s">
        <v>125</v>
      </c>
      <c r="C568" s="68" t="s">
        <v>132</v>
      </c>
      <c r="D568" s="50" t="s">
        <v>182</v>
      </c>
      <c r="E568" s="50">
        <v>320</v>
      </c>
      <c r="F568" s="50">
        <f>прил7!G261</f>
        <v>2816</v>
      </c>
    </row>
    <row r="569" spans="1:6" ht="12.75">
      <c r="A569" s="25" t="s">
        <v>387</v>
      </c>
      <c r="B569" s="68" t="s">
        <v>125</v>
      </c>
      <c r="C569" s="68" t="s">
        <v>132</v>
      </c>
      <c r="D569" s="50" t="s">
        <v>22</v>
      </c>
      <c r="E569" s="50"/>
      <c r="F569" s="235">
        <f>F570+F573</f>
        <v>21516.2</v>
      </c>
    </row>
    <row r="570" spans="1:6" ht="38.25">
      <c r="A570" s="234" t="s">
        <v>389</v>
      </c>
      <c r="B570" s="68" t="s">
        <v>125</v>
      </c>
      <c r="C570" s="68" t="s">
        <v>132</v>
      </c>
      <c r="D570" s="50" t="s">
        <v>386</v>
      </c>
      <c r="E570" s="50"/>
      <c r="F570" s="50">
        <f>F571</f>
        <v>895.2</v>
      </c>
    </row>
    <row r="571" spans="1:6" ht="12.75">
      <c r="A571" s="121" t="s">
        <v>73</v>
      </c>
      <c r="B571" s="68" t="s">
        <v>125</v>
      </c>
      <c r="C571" s="68" t="s">
        <v>132</v>
      </c>
      <c r="D571" s="50" t="s">
        <v>386</v>
      </c>
      <c r="E571" s="50">
        <v>300</v>
      </c>
      <c r="F571" s="50">
        <f>F572</f>
        <v>895.2</v>
      </c>
    </row>
    <row r="572" spans="1:6" ht="12.75">
      <c r="A572" s="121" t="s">
        <v>74</v>
      </c>
      <c r="B572" s="68" t="s">
        <v>125</v>
      </c>
      <c r="C572" s="68" t="s">
        <v>132</v>
      </c>
      <c r="D572" s="50" t="s">
        <v>386</v>
      </c>
      <c r="E572" s="50">
        <v>310</v>
      </c>
      <c r="F572" s="50">
        <f>прил7!G265</f>
        <v>895.2</v>
      </c>
    </row>
    <row r="573" spans="1:6" ht="25.5">
      <c r="A573" s="39" t="s">
        <v>100</v>
      </c>
      <c r="B573" s="68" t="s">
        <v>125</v>
      </c>
      <c r="C573" s="68" t="s">
        <v>132</v>
      </c>
      <c r="D573" s="68" t="s">
        <v>24</v>
      </c>
      <c r="E573" s="68"/>
      <c r="F573" s="101">
        <f>F576+F574</f>
        <v>20621</v>
      </c>
    </row>
    <row r="574" spans="1:6" ht="15.75" customHeight="1">
      <c r="A574" s="53" t="s">
        <v>109</v>
      </c>
      <c r="B574" s="68" t="s">
        <v>125</v>
      </c>
      <c r="C574" s="68" t="s">
        <v>132</v>
      </c>
      <c r="D574" s="68" t="s">
        <v>24</v>
      </c>
      <c r="E574" s="68" t="s">
        <v>106</v>
      </c>
      <c r="F574" s="101">
        <f>F575</f>
        <v>210</v>
      </c>
    </row>
    <row r="575" spans="1:6" ht="16.5" customHeight="1">
      <c r="A575" s="53" t="s">
        <v>110</v>
      </c>
      <c r="B575" s="68" t="s">
        <v>125</v>
      </c>
      <c r="C575" s="68" t="s">
        <v>132</v>
      </c>
      <c r="D575" s="68" t="s">
        <v>24</v>
      </c>
      <c r="E575" s="68" t="s">
        <v>207</v>
      </c>
      <c r="F575" s="101">
        <f>прил7!G268</f>
        <v>210</v>
      </c>
    </row>
    <row r="576" spans="1:6" ht="15.75" customHeight="1">
      <c r="A576" s="121" t="s">
        <v>73</v>
      </c>
      <c r="B576" s="68" t="s">
        <v>125</v>
      </c>
      <c r="C576" s="68" t="s">
        <v>132</v>
      </c>
      <c r="D576" s="68" t="s">
        <v>24</v>
      </c>
      <c r="E576" s="68" t="s">
        <v>70</v>
      </c>
      <c r="F576" s="101">
        <f>F577</f>
        <v>20411</v>
      </c>
    </row>
    <row r="577" spans="1:6" ht="15.75" customHeight="1">
      <c r="A577" s="129" t="s">
        <v>74</v>
      </c>
      <c r="B577" s="68" t="s">
        <v>125</v>
      </c>
      <c r="C577" s="68" t="s">
        <v>132</v>
      </c>
      <c r="D577" s="68" t="s">
        <v>24</v>
      </c>
      <c r="E577" s="102" t="s">
        <v>71</v>
      </c>
      <c r="F577" s="101">
        <f>прил7!G270</f>
        <v>20411</v>
      </c>
    </row>
    <row r="578" spans="1:6" ht="12.75">
      <c r="A578" s="40" t="s">
        <v>101</v>
      </c>
      <c r="B578" s="104" t="s">
        <v>125</v>
      </c>
      <c r="C578" s="104" t="s">
        <v>133</v>
      </c>
      <c r="D578" s="104"/>
      <c r="E578" s="104"/>
      <c r="F578" s="215">
        <f>F579+F586</f>
        <v>30799</v>
      </c>
    </row>
    <row r="579" spans="1:6" ht="25.5">
      <c r="A579" s="11" t="s">
        <v>348</v>
      </c>
      <c r="B579" s="68" t="s">
        <v>125</v>
      </c>
      <c r="C579" s="68" t="s">
        <v>133</v>
      </c>
      <c r="D579" s="68" t="s">
        <v>186</v>
      </c>
      <c r="E579" s="68"/>
      <c r="F579" s="163">
        <f>F580</f>
        <v>12190</v>
      </c>
    </row>
    <row r="580" spans="1:6" ht="12.75">
      <c r="A580" s="11" t="s">
        <v>190</v>
      </c>
      <c r="B580" s="68" t="s">
        <v>125</v>
      </c>
      <c r="C580" s="68" t="s">
        <v>133</v>
      </c>
      <c r="D580" s="68" t="s">
        <v>263</v>
      </c>
      <c r="E580" s="68"/>
      <c r="F580" s="163">
        <f>F581</f>
        <v>12190</v>
      </c>
    </row>
    <row r="581" spans="1:6" ht="38.25">
      <c r="A581" s="38" t="s">
        <v>378</v>
      </c>
      <c r="B581" s="68" t="s">
        <v>125</v>
      </c>
      <c r="C581" s="68" t="s">
        <v>133</v>
      </c>
      <c r="D581" s="68" t="s">
        <v>380</v>
      </c>
      <c r="E581" s="68"/>
      <c r="F581" s="163">
        <f>F584+F582</f>
        <v>12190</v>
      </c>
    </row>
    <row r="582" spans="1:6" ht="15" customHeight="1">
      <c r="A582" s="53" t="s">
        <v>109</v>
      </c>
      <c r="B582" s="68" t="s">
        <v>125</v>
      </c>
      <c r="C582" s="68" t="s">
        <v>133</v>
      </c>
      <c r="D582" s="68" t="s">
        <v>380</v>
      </c>
      <c r="E582" s="68" t="s">
        <v>106</v>
      </c>
      <c r="F582" s="163">
        <f>F583</f>
        <v>239</v>
      </c>
    </row>
    <row r="583" spans="1:6" ht="15" customHeight="1">
      <c r="A583" s="53" t="s">
        <v>110</v>
      </c>
      <c r="B583" s="68" t="s">
        <v>125</v>
      </c>
      <c r="C583" s="68" t="s">
        <v>133</v>
      </c>
      <c r="D583" s="68" t="s">
        <v>380</v>
      </c>
      <c r="E583" s="68" t="s">
        <v>207</v>
      </c>
      <c r="F583" s="163">
        <f>прил7!G492</f>
        <v>239</v>
      </c>
    </row>
    <row r="584" spans="1:6" s="35" customFormat="1" ht="14.25" customHeight="1">
      <c r="A584" s="121" t="s">
        <v>73</v>
      </c>
      <c r="B584" s="102" t="s">
        <v>125</v>
      </c>
      <c r="C584" s="102" t="s">
        <v>133</v>
      </c>
      <c r="D584" s="68" t="s">
        <v>380</v>
      </c>
      <c r="E584" s="102" t="s">
        <v>70</v>
      </c>
      <c r="F584" s="103">
        <f>F585</f>
        <v>11951</v>
      </c>
    </row>
    <row r="585" spans="1:6" ht="14.25" customHeight="1">
      <c r="A585" s="129" t="s">
        <v>74</v>
      </c>
      <c r="B585" s="102" t="s">
        <v>125</v>
      </c>
      <c r="C585" s="102" t="s">
        <v>133</v>
      </c>
      <c r="D585" s="68" t="s">
        <v>380</v>
      </c>
      <c r="E585" s="102" t="s">
        <v>71</v>
      </c>
      <c r="F585" s="103">
        <f>прил7!G494</f>
        <v>11951</v>
      </c>
    </row>
    <row r="586" spans="1:6" s="35" customFormat="1" ht="12.75">
      <c r="A586" s="34" t="s">
        <v>370</v>
      </c>
      <c r="B586" s="102" t="s">
        <v>125</v>
      </c>
      <c r="C586" s="102" t="s">
        <v>133</v>
      </c>
      <c r="D586" s="102" t="s">
        <v>22</v>
      </c>
      <c r="E586" s="102"/>
      <c r="F586" s="103">
        <f>F587</f>
        <v>18609</v>
      </c>
    </row>
    <row r="587" spans="1:6" ht="38.25">
      <c r="A587" s="130" t="s">
        <v>358</v>
      </c>
      <c r="B587" s="102" t="s">
        <v>125</v>
      </c>
      <c r="C587" s="102" t="s">
        <v>133</v>
      </c>
      <c r="D587" s="68" t="s">
        <v>388</v>
      </c>
      <c r="E587" s="102"/>
      <c r="F587" s="103">
        <f>F588</f>
        <v>18609</v>
      </c>
    </row>
    <row r="588" spans="1:6" ht="25.5">
      <c r="A588" s="54" t="s">
        <v>54</v>
      </c>
      <c r="B588" s="102" t="s">
        <v>125</v>
      </c>
      <c r="C588" s="102" t="s">
        <v>133</v>
      </c>
      <c r="D588" s="68" t="s">
        <v>388</v>
      </c>
      <c r="E588" s="102" t="s">
        <v>52</v>
      </c>
      <c r="F588" s="103">
        <f>F589</f>
        <v>18609</v>
      </c>
    </row>
    <row r="589" spans="1:6" ht="13.5" customHeight="1">
      <c r="A589" s="54" t="s">
        <v>55</v>
      </c>
      <c r="B589" s="102" t="s">
        <v>125</v>
      </c>
      <c r="C589" s="102" t="s">
        <v>133</v>
      </c>
      <c r="D589" s="68" t="s">
        <v>388</v>
      </c>
      <c r="E589" s="102" t="s">
        <v>53</v>
      </c>
      <c r="F589" s="163">
        <f>прил7!G275</f>
        <v>18609</v>
      </c>
    </row>
    <row r="590" spans="1:6" ht="12.75">
      <c r="A590" s="40" t="s">
        <v>115</v>
      </c>
      <c r="B590" s="104" t="s">
        <v>126</v>
      </c>
      <c r="C590" s="104"/>
      <c r="D590" s="104"/>
      <c r="E590" s="104"/>
      <c r="F590" s="170">
        <f>F591+F619</f>
        <v>218434.1</v>
      </c>
    </row>
    <row r="591" spans="1:6" ht="12.75">
      <c r="A591" s="40" t="s">
        <v>116</v>
      </c>
      <c r="B591" s="104" t="s">
        <v>126</v>
      </c>
      <c r="C591" s="104" t="s">
        <v>136</v>
      </c>
      <c r="D591" s="104"/>
      <c r="E591" s="104"/>
      <c r="F591" s="170">
        <f>F592+F611+F615</f>
        <v>198949.1</v>
      </c>
    </row>
    <row r="592" spans="1:6" s="209" customFormat="1" ht="25.5">
      <c r="A592" s="11" t="s">
        <v>178</v>
      </c>
      <c r="B592" s="68" t="s">
        <v>126</v>
      </c>
      <c r="C592" s="68" t="s">
        <v>136</v>
      </c>
      <c r="D592" s="155" t="s">
        <v>26</v>
      </c>
      <c r="E592" s="50"/>
      <c r="F592" s="140">
        <f>F596+F593+F605+F608</f>
        <v>198729.1</v>
      </c>
    </row>
    <row r="593" spans="1:6" ht="12.75">
      <c r="A593" s="11" t="s">
        <v>262</v>
      </c>
      <c r="B593" s="68" t="s">
        <v>126</v>
      </c>
      <c r="C593" s="68" t="s">
        <v>136</v>
      </c>
      <c r="D593" s="60" t="s">
        <v>328</v>
      </c>
      <c r="E593" s="47"/>
      <c r="F593" s="47">
        <f>F594</f>
        <v>800</v>
      </c>
    </row>
    <row r="594" spans="1:6" ht="12.75">
      <c r="A594" s="53" t="s">
        <v>109</v>
      </c>
      <c r="B594" s="68" t="s">
        <v>126</v>
      </c>
      <c r="C594" s="68" t="s">
        <v>136</v>
      </c>
      <c r="D594" s="60" t="s">
        <v>328</v>
      </c>
      <c r="E594" s="47">
        <v>200</v>
      </c>
      <c r="F594" s="47">
        <f>F595</f>
        <v>800</v>
      </c>
    </row>
    <row r="595" spans="1:6" ht="12.75">
      <c r="A595" s="53" t="s">
        <v>110</v>
      </c>
      <c r="B595" s="68" t="s">
        <v>126</v>
      </c>
      <c r="C595" s="68" t="s">
        <v>136</v>
      </c>
      <c r="D595" s="60" t="s">
        <v>328</v>
      </c>
      <c r="E595" s="47">
        <v>240</v>
      </c>
      <c r="F595" s="47">
        <f>прил7!G608</f>
        <v>800</v>
      </c>
    </row>
    <row r="596" spans="1:6" ht="12.75">
      <c r="A596" s="11" t="s">
        <v>261</v>
      </c>
      <c r="B596" s="68" t="s">
        <v>126</v>
      </c>
      <c r="C596" s="68" t="s">
        <v>136</v>
      </c>
      <c r="D596" s="64" t="s">
        <v>159</v>
      </c>
      <c r="E596" s="64"/>
      <c r="F596" s="65">
        <f>F597+F599+F603+F601</f>
        <v>3603</v>
      </c>
    </row>
    <row r="597" spans="1:6" ht="38.25">
      <c r="A597" s="121" t="s">
        <v>104</v>
      </c>
      <c r="B597" s="68" t="s">
        <v>126</v>
      </c>
      <c r="C597" s="68" t="s">
        <v>136</v>
      </c>
      <c r="D597" s="64" t="s">
        <v>159</v>
      </c>
      <c r="E597" s="70" t="s">
        <v>103</v>
      </c>
      <c r="F597" s="26">
        <f>F598</f>
        <v>985</v>
      </c>
    </row>
    <row r="598" spans="1:6" ht="13.5" customHeight="1">
      <c r="A598" s="121" t="s">
        <v>58</v>
      </c>
      <c r="B598" s="68" t="s">
        <v>126</v>
      </c>
      <c r="C598" s="68" t="s">
        <v>136</v>
      </c>
      <c r="D598" s="64" t="s">
        <v>159</v>
      </c>
      <c r="E598" s="70" t="s">
        <v>226</v>
      </c>
      <c r="F598" s="26">
        <f>прил7!G611</f>
        <v>985</v>
      </c>
    </row>
    <row r="599" spans="1:6" ht="13.5" customHeight="1">
      <c r="A599" s="121" t="s">
        <v>109</v>
      </c>
      <c r="B599" s="68" t="s">
        <v>126</v>
      </c>
      <c r="C599" s="68" t="s">
        <v>136</v>
      </c>
      <c r="D599" s="64" t="s">
        <v>159</v>
      </c>
      <c r="E599" s="70" t="s">
        <v>106</v>
      </c>
      <c r="F599" s="26">
        <f>F600</f>
        <v>1115</v>
      </c>
    </row>
    <row r="600" spans="1:6" ht="15" customHeight="1">
      <c r="A600" s="121" t="s">
        <v>110</v>
      </c>
      <c r="B600" s="68" t="s">
        <v>126</v>
      </c>
      <c r="C600" s="68" t="s">
        <v>136</v>
      </c>
      <c r="D600" s="64" t="s">
        <v>159</v>
      </c>
      <c r="E600" s="70" t="s">
        <v>207</v>
      </c>
      <c r="F600" s="26">
        <f>прил7!G613</f>
        <v>1115</v>
      </c>
    </row>
    <row r="601" spans="1:6" ht="25.5">
      <c r="A601" s="62" t="s">
        <v>59</v>
      </c>
      <c r="B601" s="68" t="s">
        <v>126</v>
      </c>
      <c r="C601" s="68" t="s">
        <v>136</v>
      </c>
      <c r="D601" s="64" t="s">
        <v>159</v>
      </c>
      <c r="E601" s="70" t="s">
        <v>56</v>
      </c>
      <c r="F601" s="26">
        <f>F602</f>
        <v>1500</v>
      </c>
    </row>
    <row r="602" spans="1:6" ht="15" customHeight="1">
      <c r="A602" s="62" t="s">
        <v>83</v>
      </c>
      <c r="B602" s="68" t="s">
        <v>126</v>
      </c>
      <c r="C602" s="68" t="s">
        <v>136</v>
      </c>
      <c r="D602" s="64" t="s">
        <v>159</v>
      </c>
      <c r="E602" s="70" t="s">
        <v>57</v>
      </c>
      <c r="F602" s="26">
        <f>прил7!G615</f>
        <v>1500</v>
      </c>
    </row>
    <row r="603" spans="1:6" ht="14.25" customHeight="1">
      <c r="A603" s="121" t="s">
        <v>111</v>
      </c>
      <c r="B603" s="68" t="s">
        <v>126</v>
      </c>
      <c r="C603" s="68" t="s">
        <v>136</v>
      </c>
      <c r="D603" s="64" t="s">
        <v>159</v>
      </c>
      <c r="E603" s="70" t="s">
        <v>107</v>
      </c>
      <c r="F603" s="26">
        <f>F604</f>
        <v>3</v>
      </c>
    </row>
    <row r="604" spans="1:6" ht="12" customHeight="1">
      <c r="A604" s="121" t="s">
        <v>112</v>
      </c>
      <c r="B604" s="68" t="s">
        <v>126</v>
      </c>
      <c r="C604" s="68" t="s">
        <v>136</v>
      </c>
      <c r="D604" s="64" t="s">
        <v>159</v>
      </c>
      <c r="E604" s="70" t="s">
        <v>108</v>
      </c>
      <c r="F604" s="26">
        <f>прил7!G617</f>
        <v>3</v>
      </c>
    </row>
    <row r="605" spans="1:6" ht="12.75">
      <c r="A605" s="138" t="s">
        <v>287</v>
      </c>
      <c r="B605" s="68" t="s">
        <v>126</v>
      </c>
      <c r="C605" s="68" t="s">
        <v>136</v>
      </c>
      <c r="D605" s="60" t="s">
        <v>285</v>
      </c>
      <c r="E605" s="47"/>
      <c r="F605" s="47">
        <f>F606</f>
        <v>9250</v>
      </c>
    </row>
    <row r="606" spans="1:6" ht="25.5">
      <c r="A606" s="54" t="s">
        <v>54</v>
      </c>
      <c r="B606" s="68" t="s">
        <v>126</v>
      </c>
      <c r="C606" s="68" t="s">
        <v>136</v>
      </c>
      <c r="D606" s="60" t="s">
        <v>285</v>
      </c>
      <c r="E606" s="47">
        <v>400</v>
      </c>
      <c r="F606" s="47">
        <f>F607</f>
        <v>9250</v>
      </c>
    </row>
    <row r="607" spans="1:6" ht="12.75">
      <c r="A607" s="53" t="s">
        <v>55</v>
      </c>
      <c r="B607" s="68" t="s">
        <v>126</v>
      </c>
      <c r="C607" s="68" t="s">
        <v>136</v>
      </c>
      <c r="D607" s="60" t="s">
        <v>285</v>
      </c>
      <c r="E607" s="47">
        <v>410</v>
      </c>
      <c r="F607" s="47">
        <f>прил7!G281</f>
        <v>9250</v>
      </c>
    </row>
    <row r="608" spans="1:6" ht="12.75">
      <c r="A608" s="138" t="s">
        <v>399</v>
      </c>
      <c r="B608" s="68" t="s">
        <v>126</v>
      </c>
      <c r="C608" s="68" t="s">
        <v>136</v>
      </c>
      <c r="D608" s="10" t="s">
        <v>400</v>
      </c>
      <c r="E608" s="47"/>
      <c r="F608" s="47">
        <f>F609</f>
        <v>185076.1</v>
      </c>
    </row>
    <row r="609" spans="1:6" ht="25.5">
      <c r="A609" s="54" t="s">
        <v>54</v>
      </c>
      <c r="B609" s="68" t="s">
        <v>126</v>
      </c>
      <c r="C609" s="68" t="s">
        <v>136</v>
      </c>
      <c r="D609" s="10" t="s">
        <v>400</v>
      </c>
      <c r="E609" s="47">
        <v>400</v>
      </c>
      <c r="F609" s="47">
        <f>F610</f>
        <v>185076.1</v>
      </c>
    </row>
    <row r="610" spans="1:6" ht="12.75">
      <c r="A610" s="53" t="s">
        <v>55</v>
      </c>
      <c r="B610" s="68" t="s">
        <v>126</v>
      </c>
      <c r="C610" s="68" t="s">
        <v>136</v>
      </c>
      <c r="D610" s="10" t="s">
        <v>400</v>
      </c>
      <c r="E610" s="47">
        <v>410</v>
      </c>
      <c r="F610" s="47">
        <f>прил7!G284</f>
        <v>185076.1</v>
      </c>
    </row>
    <row r="611" spans="1:6" ht="25.5">
      <c r="A611" s="13" t="s">
        <v>352</v>
      </c>
      <c r="B611" s="68" t="s">
        <v>126</v>
      </c>
      <c r="C611" s="68" t="s">
        <v>136</v>
      </c>
      <c r="D611" s="50" t="s">
        <v>188</v>
      </c>
      <c r="E611" s="50"/>
      <c r="F611" s="50">
        <f>F612</f>
        <v>50</v>
      </c>
    </row>
    <row r="612" spans="1:6" ht="12.75">
      <c r="A612" s="17" t="s">
        <v>36</v>
      </c>
      <c r="B612" s="68" t="s">
        <v>126</v>
      </c>
      <c r="C612" s="68" t="s">
        <v>136</v>
      </c>
      <c r="D612" s="51" t="s">
        <v>37</v>
      </c>
      <c r="E612" s="51"/>
      <c r="F612" s="51">
        <f>F613</f>
        <v>50</v>
      </c>
    </row>
    <row r="613" spans="1:6" ht="12.75">
      <c r="A613" s="53" t="s">
        <v>109</v>
      </c>
      <c r="B613" s="68" t="s">
        <v>126</v>
      </c>
      <c r="C613" s="68" t="s">
        <v>136</v>
      </c>
      <c r="D613" s="51" t="s">
        <v>37</v>
      </c>
      <c r="E613" s="51">
        <v>200</v>
      </c>
      <c r="F613" s="51">
        <f>F614</f>
        <v>50</v>
      </c>
    </row>
    <row r="614" spans="1:6" ht="12.75">
      <c r="A614" s="53" t="s">
        <v>110</v>
      </c>
      <c r="B614" s="68" t="s">
        <v>126</v>
      </c>
      <c r="C614" s="68" t="s">
        <v>136</v>
      </c>
      <c r="D614" s="51" t="s">
        <v>37</v>
      </c>
      <c r="E614" s="51">
        <v>240</v>
      </c>
      <c r="F614" s="51">
        <f>прил7!G621</f>
        <v>50</v>
      </c>
    </row>
    <row r="615" spans="1:6" ht="12.75">
      <c r="A615" s="138" t="s">
        <v>302</v>
      </c>
      <c r="B615" s="68" t="s">
        <v>126</v>
      </c>
      <c r="C615" s="68" t="s">
        <v>136</v>
      </c>
      <c r="D615" s="51" t="s">
        <v>22</v>
      </c>
      <c r="E615" s="51"/>
      <c r="F615" s="51">
        <f>F616</f>
        <v>170</v>
      </c>
    </row>
    <row r="616" spans="1:6" ht="25.5">
      <c r="A616" s="123" t="s">
        <v>415</v>
      </c>
      <c r="B616" s="64" t="s">
        <v>126</v>
      </c>
      <c r="C616" s="64" t="s">
        <v>136</v>
      </c>
      <c r="D616" s="47" t="s">
        <v>416</v>
      </c>
      <c r="E616" s="51"/>
      <c r="F616" s="51">
        <f>F617</f>
        <v>170</v>
      </c>
    </row>
    <row r="617" spans="1:6" ht="12.75">
      <c r="A617" s="53" t="s">
        <v>109</v>
      </c>
      <c r="B617" s="64" t="s">
        <v>126</v>
      </c>
      <c r="C617" s="64" t="s">
        <v>136</v>
      </c>
      <c r="D617" s="47" t="s">
        <v>416</v>
      </c>
      <c r="E617" s="51">
        <v>200</v>
      </c>
      <c r="F617" s="51">
        <f>F618</f>
        <v>170</v>
      </c>
    </row>
    <row r="618" spans="1:6" ht="12.75">
      <c r="A618" s="53" t="s">
        <v>110</v>
      </c>
      <c r="B618" s="64" t="s">
        <v>126</v>
      </c>
      <c r="C618" s="64" t="s">
        <v>136</v>
      </c>
      <c r="D618" s="47" t="s">
        <v>416</v>
      </c>
      <c r="E618" s="51">
        <v>240</v>
      </c>
      <c r="F618" s="51">
        <f>прил7!G625</f>
        <v>170</v>
      </c>
    </row>
    <row r="619" spans="1:6" ht="12.75">
      <c r="A619" s="40" t="s">
        <v>117</v>
      </c>
      <c r="B619" s="104" t="s">
        <v>126</v>
      </c>
      <c r="C619" s="104" t="s">
        <v>130</v>
      </c>
      <c r="D619" s="104"/>
      <c r="E619" s="104"/>
      <c r="F619" s="170">
        <f>F620+F633</f>
        <v>19485</v>
      </c>
    </row>
    <row r="620" spans="1:6" ht="25.5">
      <c r="A620" s="38" t="s">
        <v>178</v>
      </c>
      <c r="B620" s="68" t="s">
        <v>126</v>
      </c>
      <c r="C620" s="68" t="s">
        <v>130</v>
      </c>
      <c r="D620" s="155" t="s">
        <v>26</v>
      </c>
      <c r="E620" s="50"/>
      <c r="F620" s="140">
        <f>F624+F621+F630+F627</f>
        <v>18884</v>
      </c>
    </row>
    <row r="621" spans="1:6" ht="12.75">
      <c r="A621" s="138" t="s">
        <v>160</v>
      </c>
      <c r="B621" s="68" t="s">
        <v>118</v>
      </c>
      <c r="C621" s="68" t="s">
        <v>130</v>
      </c>
      <c r="D621" s="60" t="s">
        <v>329</v>
      </c>
      <c r="E621" s="47"/>
      <c r="F621" s="47">
        <f>F622</f>
        <v>200</v>
      </c>
    </row>
    <row r="622" spans="1:6" ht="12.75">
      <c r="A622" s="53" t="s">
        <v>109</v>
      </c>
      <c r="B622" s="68" t="s">
        <v>118</v>
      </c>
      <c r="C622" s="68" t="s">
        <v>130</v>
      </c>
      <c r="D622" s="60" t="s">
        <v>329</v>
      </c>
      <c r="E622" s="47">
        <v>200</v>
      </c>
      <c r="F622" s="47">
        <f>F623</f>
        <v>200</v>
      </c>
    </row>
    <row r="623" spans="1:6" ht="12.75">
      <c r="A623" s="53" t="s">
        <v>110</v>
      </c>
      <c r="B623" s="68" t="s">
        <v>118</v>
      </c>
      <c r="C623" s="68" t="s">
        <v>130</v>
      </c>
      <c r="D623" s="60" t="s">
        <v>329</v>
      </c>
      <c r="E623" s="47">
        <v>240</v>
      </c>
      <c r="F623" s="47">
        <f>прил7!G630</f>
        <v>200</v>
      </c>
    </row>
    <row r="624" spans="1:6" ht="12.75">
      <c r="A624" s="11" t="s">
        <v>261</v>
      </c>
      <c r="B624" s="68" t="s">
        <v>126</v>
      </c>
      <c r="C624" s="68" t="s">
        <v>130</v>
      </c>
      <c r="D624" s="64" t="s">
        <v>159</v>
      </c>
      <c r="E624" s="64"/>
      <c r="F624" s="65">
        <f>F625</f>
        <v>7034</v>
      </c>
    </row>
    <row r="625" spans="1:6" ht="25.5">
      <c r="A625" s="62" t="s">
        <v>59</v>
      </c>
      <c r="B625" s="68" t="s">
        <v>126</v>
      </c>
      <c r="C625" s="68" t="s">
        <v>130</v>
      </c>
      <c r="D625" s="64" t="s">
        <v>159</v>
      </c>
      <c r="E625" s="70" t="s">
        <v>56</v>
      </c>
      <c r="F625" s="26">
        <f>F626</f>
        <v>7034</v>
      </c>
    </row>
    <row r="626" spans="1:6" ht="15.75" customHeight="1">
      <c r="A626" s="62" t="s">
        <v>83</v>
      </c>
      <c r="B626" s="68" t="s">
        <v>118</v>
      </c>
      <c r="C626" s="68" t="s">
        <v>130</v>
      </c>
      <c r="D626" s="64" t="s">
        <v>159</v>
      </c>
      <c r="E626" s="70" t="s">
        <v>57</v>
      </c>
      <c r="F626" s="26">
        <f>прил7!G633</f>
        <v>7034</v>
      </c>
    </row>
    <row r="627" spans="1:6" ht="15.75" customHeight="1">
      <c r="A627" s="34" t="s">
        <v>430</v>
      </c>
      <c r="B627" s="185" t="s">
        <v>126</v>
      </c>
      <c r="C627" s="68" t="s">
        <v>130</v>
      </c>
      <c r="D627" s="64" t="s">
        <v>429</v>
      </c>
      <c r="E627" s="70"/>
      <c r="F627" s="26">
        <f>F628</f>
        <v>450</v>
      </c>
    </row>
    <row r="628" spans="1:6" ht="15.75" customHeight="1">
      <c r="A628" s="62" t="s">
        <v>59</v>
      </c>
      <c r="B628" s="185" t="s">
        <v>126</v>
      </c>
      <c r="C628" s="68" t="s">
        <v>130</v>
      </c>
      <c r="D628" s="64" t="s">
        <v>429</v>
      </c>
      <c r="E628" s="70" t="s">
        <v>56</v>
      </c>
      <c r="F628" s="26">
        <f>F629</f>
        <v>450</v>
      </c>
    </row>
    <row r="629" spans="1:6" ht="15.75" customHeight="1">
      <c r="A629" s="62" t="s">
        <v>83</v>
      </c>
      <c r="B629" s="185" t="s">
        <v>118</v>
      </c>
      <c r="C629" s="68" t="s">
        <v>130</v>
      </c>
      <c r="D629" s="64" t="s">
        <v>429</v>
      </c>
      <c r="E629" s="70" t="s">
        <v>57</v>
      </c>
      <c r="F629" s="26">
        <f>прил7!G636</f>
        <v>450</v>
      </c>
    </row>
    <row r="630" spans="1:6" ht="25.5">
      <c r="A630" s="138" t="s">
        <v>286</v>
      </c>
      <c r="B630" s="185" t="s">
        <v>126</v>
      </c>
      <c r="C630" s="185" t="s">
        <v>130</v>
      </c>
      <c r="D630" s="186" t="s">
        <v>284</v>
      </c>
      <c r="E630" s="47"/>
      <c r="F630" s="47">
        <f>F631</f>
        <v>11200</v>
      </c>
    </row>
    <row r="631" spans="1:6" ht="25.5">
      <c r="A631" s="54" t="s">
        <v>54</v>
      </c>
      <c r="B631" s="185" t="s">
        <v>126</v>
      </c>
      <c r="C631" s="185" t="s">
        <v>130</v>
      </c>
      <c r="D631" s="186" t="s">
        <v>284</v>
      </c>
      <c r="E631" s="47">
        <v>400</v>
      </c>
      <c r="F631" s="47">
        <f>F632</f>
        <v>11200</v>
      </c>
    </row>
    <row r="632" spans="1:6" ht="12.75">
      <c r="A632" s="53" t="s">
        <v>55</v>
      </c>
      <c r="B632" s="185" t="s">
        <v>126</v>
      </c>
      <c r="C632" s="185" t="s">
        <v>130</v>
      </c>
      <c r="D632" s="186" t="s">
        <v>284</v>
      </c>
      <c r="E632" s="47">
        <v>410</v>
      </c>
      <c r="F632" s="47">
        <f>прил7!G289</f>
        <v>11200</v>
      </c>
    </row>
    <row r="633" spans="1:6" s="184" customFormat="1" ht="25.5">
      <c r="A633" s="13" t="s">
        <v>350</v>
      </c>
      <c r="B633" s="185" t="s">
        <v>126</v>
      </c>
      <c r="C633" s="185" t="s">
        <v>130</v>
      </c>
      <c r="D633" s="186" t="s">
        <v>188</v>
      </c>
      <c r="E633" s="47"/>
      <c r="F633" s="47">
        <f>F634</f>
        <v>601</v>
      </c>
    </row>
    <row r="634" spans="1:6" ht="12.75">
      <c r="A634" s="17" t="s">
        <v>36</v>
      </c>
      <c r="B634" s="185" t="s">
        <v>126</v>
      </c>
      <c r="C634" s="185" t="s">
        <v>130</v>
      </c>
      <c r="D634" s="186" t="s">
        <v>37</v>
      </c>
      <c r="E634" s="47"/>
      <c r="F634" s="47">
        <f>F635</f>
        <v>601</v>
      </c>
    </row>
    <row r="635" spans="1:6" ht="25.5">
      <c r="A635" s="62" t="s">
        <v>59</v>
      </c>
      <c r="B635" s="185" t="s">
        <v>126</v>
      </c>
      <c r="C635" s="185" t="s">
        <v>130</v>
      </c>
      <c r="D635" s="186" t="s">
        <v>37</v>
      </c>
      <c r="E635" s="47">
        <v>600</v>
      </c>
      <c r="F635" s="47">
        <f>F636</f>
        <v>601</v>
      </c>
    </row>
    <row r="636" spans="1:6" ht="12.75">
      <c r="A636" s="62" t="s">
        <v>83</v>
      </c>
      <c r="B636" s="185" t="s">
        <v>126</v>
      </c>
      <c r="C636" s="185" t="s">
        <v>130</v>
      </c>
      <c r="D636" s="186" t="s">
        <v>37</v>
      </c>
      <c r="E636" s="47">
        <v>610</v>
      </c>
      <c r="F636" s="47">
        <f>прил7!G640</f>
        <v>601</v>
      </c>
    </row>
    <row r="637" spans="1:6" ht="12.75">
      <c r="A637" s="40" t="s">
        <v>119</v>
      </c>
      <c r="B637" s="105" t="s">
        <v>218</v>
      </c>
      <c r="C637" s="105"/>
      <c r="D637" s="106"/>
      <c r="E637" s="107"/>
      <c r="F637" s="108">
        <f>F638</f>
        <v>1000</v>
      </c>
    </row>
    <row r="638" spans="1:6" ht="12.75">
      <c r="A638" s="40" t="s">
        <v>120</v>
      </c>
      <c r="B638" s="105" t="s">
        <v>218</v>
      </c>
      <c r="C638" s="105" t="s">
        <v>136</v>
      </c>
      <c r="D638" s="106"/>
      <c r="E638" s="107"/>
      <c r="F638" s="108">
        <f>F639</f>
        <v>1000</v>
      </c>
    </row>
    <row r="639" spans="1:6" ht="12.75">
      <c r="A639" s="38" t="s">
        <v>302</v>
      </c>
      <c r="B639" s="109" t="s">
        <v>218</v>
      </c>
      <c r="C639" s="109" t="s">
        <v>136</v>
      </c>
      <c r="D639" s="110" t="s">
        <v>22</v>
      </c>
      <c r="E639" s="111"/>
      <c r="F639" s="112">
        <f>F640</f>
        <v>1000</v>
      </c>
    </row>
    <row r="640" spans="1:6" ht="12.75">
      <c r="A640" s="38" t="s">
        <v>121</v>
      </c>
      <c r="B640" s="109" t="s">
        <v>218</v>
      </c>
      <c r="C640" s="109" t="s">
        <v>136</v>
      </c>
      <c r="D640" s="111" t="s">
        <v>27</v>
      </c>
      <c r="E640" s="113"/>
      <c r="F640" s="103">
        <f>F641</f>
        <v>1000</v>
      </c>
    </row>
    <row r="641" spans="1:6" ht="12.75">
      <c r="A641" s="38" t="s">
        <v>391</v>
      </c>
      <c r="B641" s="109" t="s">
        <v>218</v>
      </c>
      <c r="C641" s="109" t="s">
        <v>136</v>
      </c>
      <c r="D641" s="111" t="s">
        <v>27</v>
      </c>
      <c r="E641" s="113" t="s">
        <v>390</v>
      </c>
      <c r="F641" s="114">
        <f>F642</f>
        <v>1000</v>
      </c>
    </row>
    <row r="642" spans="1:6" ht="12.75">
      <c r="A642" s="38" t="s">
        <v>122</v>
      </c>
      <c r="B642" s="109" t="s">
        <v>218</v>
      </c>
      <c r="C642" s="109" t="s">
        <v>136</v>
      </c>
      <c r="D642" s="111" t="s">
        <v>27</v>
      </c>
      <c r="E642" s="113" t="s">
        <v>28</v>
      </c>
      <c r="F642" s="114">
        <f>прил7!G295</f>
        <v>1000</v>
      </c>
    </row>
    <row r="643" spans="1:6" ht="12.75">
      <c r="A643" s="157" t="s">
        <v>123</v>
      </c>
      <c r="B643" s="107"/>
      <c r="C643" s="107"/>
      <c r="D643" s="107"/>
      <c r="E643" s="174"/>
      <c r="F643" s="175">
        <f>F637+F590+F553+F517+F458+F232+F221+F168+F143+F137+F11</f>
        <v>1558979.3</v>
      </c>
    </row>
  </sheetData>
  <sheetProtection/>
  <mergeCells count="5">
    <mergeCell ref="B1:F1"/>
    <mergeCell ref="A5:F5"/>
    <mergeCell ref="A6:F6"/>
    <mergeCell ref="A7:F7"/>
    <mergeCell ref="B3:F3"/>
  </mergeCells>
  <printOptions/>
  <pageMargins left="0.47" right="0.25" top="0.3937007874015748" bottom="0.3937007874015748" header="0" footer="0"/>
  <pageSetup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U701"/>
  <sheetViews>
    <sheetView workbookViewId="0" topLeftCell="A676">
      <selection activeCell="E151" sqref="E151:G153"/>
    </sheetView>
  </sheetViews>
  <sheetFormatPr defaultColWidth="9.140625" defaultRowHeight="12.75"/>
  <cols>
    <col min="1" max="1" width="82.00390625" style="22" customWidth="1"/>
    <col min="2" max="2" width="4.421875" style="22" customWidth="1"/>
    <col min="3" max="3" width="3.8515625" style="72" customWidth="1"/>
    <col min="4" max="4" width="3.28125" style="72" customWidth="1"/>
    <col min="5" max="5" width="8.8515625" style="72" customWidth="1"/>
    <col min="6" max="6" width="3.421875" style="72" customWidth="1"/>
    <col min="7" max="7" width="9.7109375" style="72" customWidth="1"/>
    <col min="8" max="8" width="9.140625" style="35" customWidth="1"/>
    <col min="9" max="16384" width="9.140625" style="23" customWidth="1"/>
  </cols>
  <sheetData>
    <row r="1" spans="3:7" ht="51.75" customHeight="1">
      <c r="C1" s="239" t="s">
        <v>401</v>
      </c>
      <c r="D1" s="239"/>
      <c r="E1" s="239"/>
      <c r="F1" s="239"/>
      <c r="G1" s="239"/>
    </row>
    <row r="3" spans="3:7" ht="103.5" customHeight="1">
      <c r="C3" s="239" t="s">
        <v>405</v>
      </c>
      <c r="D3" s="239"/>
      <c r="E3" s="239"/>
      <c r="F3" s="239"/>
      <c r="G3" s="239"/>
    </row>
    <row r="5" spans="1:7" ht="12.75">
      <c r="A5" s="240" t="s">
        <v>367</v>
      </c>
      <c r="B5" s="240"/>
      <c r="C5" s="240"/>
      <c r="D5" s="240"/>
      <c r="E5" s="240"/>
      <c r="F5" s="240"/>
      <c r="G5" s="240"/>
    </row>
    <row r="6" spans="1:7" ht="12.75">
      <c r="A6" s="240"/>
      <c r="B6" s="240"/>
      <c r="C6" s="240"/>
      <c r="D6" s="240"/>
      <c r="E6" s="240"/>
      <c r="F6" s="240"/>
      <c r="G6" s="240"/>
    </row>
    <row r="7" spans="1:7" ht="12.75">
      <c r="A7" s="240"/>
      <c r="B7" s="240"/>
      <c r="C7" s="240"/>
      <c r="D7" s="240"/>
      <c r="E7" s="240"/>
      <c r="F7" s="240"/>
      <c r="G7" s="240"/>
    </row>
    <row r="8" spans="1:7" ht="12.75">
      <c r="A8" s="69"/>
      <c r="B8" s="69"/>
      <c r="C8" s="69"/>
      <c r="D8" s="69"/>
      <c r="E8" s="69"/>
      <c r="F8" s="69"/>
      <c r="G8" s="69"/>
    </row>
    <row r="9" spans="1:7" ht="12.75">
      <c r="A9" s="24"/>
      <c r="B9" s="24"/>
      <c r="C9" s="69"/>
      <c r="D9" s="69"/>
      <c r="E9" s="69"/>
      <c r="F9" s="69"/>
      <c r="G9" s="72" t="s">
        <v>195</v>
      </c>
    </row>
    <row r="10" spans="1:7" ht="12.75">
      <c r="A10" s="25" t="s">
        <v>196</v>
      </c>
      <c r="B10" s="38" t="s">
        <v>289</v>
      </c>
      <c r="C10" s="73" t="s">
        <v>197</v>
      </c>
      <c r="D10" s="73" t="s">
        <v>198</v>
      </c>
      <c r="E10" s="73" t="s">
        <v>143</v>
      </c>
      <c r="F10" s="73" t="s">
        <v>144</v>
      </c>
      <c r="G10" s="26" t="s">
        <v>337</v>
      </c>
    </row>
    <row r="11" spans="1:8" s="30" customFormat="1" ht="11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9">
        <v>7</v>
      </c>
      <c r="H11" s="191"/>
    </row>
    <row r="12" spans="1:8" s="30" customFormat="1" ht="12.75">
      <c r="A12" s="154" t="s">
        <v>288</v>
      </c>
      <c r="B12" s="40">
        <v>901</v>
      </c>
      <c r="C12" s="28"/>
      <c r="D12" s="28"/>
      <c r="E12" s="28"/>
      <c r="F12" s="28"/>
      <c r="G12" s="165">
        <f>G13+G103+G109+G133+G174+G185+G210+G246+G276+G290</f>
        <v>494263.30000000005</v>
      </c>
      <c r="H12" s="191"/>
    </row>
    <row r="13" spans="1:8" ht="12.75">
      <c r="A13" s="223" t="s">
        <v>199</v>
      </c>
      <c r="B13" s="223"/>
      <c r="C13" s="64" t="s">
        <v>136</v>
      </c>
      <c r="D13" s="64"/>
      <c r="E13" s="64"/>
      <c r="F13" s="64"/>
      <c r="G13" s="75">
        <f>G14+G76+G84+G71</f>
        <v>78311</v>
      </c>
      <c r="H13" s="177"/>
    </row>
    <row r="14" spans="1:8" ht="25.5">
      <c r="A14" s="25" t="s">
        <v>209</v>
      </c>
      <c r="B14" s="25"/>
      <c r="C14" s="64" t="s">
        <v>136</v>
      </c>
      <c r="D14" s="64" t="s">
        <v>133</v>
      </c>
      <c r="E14" s="64"/>
      <c r="F14" s="64"/>
      <c r="G14" s="26">
        <f>G15+G40+G31+G36</f>
        <v>69832</v>
      </c>
      <c r="H14" s="177"/>
    </row>
    <row r="15" spans="1:7" ht="25.5">
      <c r="A15" s="119" t="s">
        <v>168</v>
      </c>
      <c r="B15" s="119"/>
      <c r="C15" s="64" t="s">
        <v>136</v>
      </c>
      <c r="D15" s="81" t="s">
        <v>133</v>
      </c>
      <c r="E15" s="60" t="s">
        <v>162</v>
      </c>
      <c r="F15" s="50"/>
      <c r="G15" s="50">
        <f>G16+G19+G22+G25+G28</f>
        <v>2750</v>
      </c>
    </row>
    <row r="16" spans="1:7" ht="25.5">
      <c r="A16" s="13" t="s">
        <v>137</v>
      </c>
      <c r="B16" s="13"/>
      <c r="C16" s="64" t="s">
        <v>136</v>
      </c>
      <c r="D16" s="81" t="s">
        <v>133</v>
      </c>
      <c r="E16" s="60" t="s">
        <v>145</v>
      </c>
      <c r="F16" s="50"/>
      <c r="G16" s="50">
        <f>G17</f>
        <v>400</v>
      </c>
    </row>
    <row r="17" spans="1:7" ht="12.75">
      <c r="A17" s="118" t="s">
        <v>109</v>
      </c>
      <c r="B17" s="145"/>
      <c r="C17" s="64" t="s">
        <v>136</v>
      </c>
      <c r="D17" s="81" t="s">
        <v>133</v>
      </c>
      <c r="E17" s="60" t="s">
        <v>145</v>
      </c>
      <c r="F17" s="50">
        <v>200</v>
      </c>
      <c r="G17" s="50">
        <f>G18</f>
        <v>400</v>
      </c>
    </row>
    <row r="18" spans="1:7" ht="12.75">
      <c r="A18" s="118" t="s">
        <v>110</v>
      </c>
      <c r="B18" s="145"/>
      <c r="C18" s="64" t="s">
        <v>136</v>
      </c>
      <c r="D18" s="81" t="s">
        <v>133</v>
      </c>
      <c r="E18" s="60" t="s">
        <v>145</v>
      </c>
      <c r="F18" s="50">
        <v>240</v>
      </c>
      <c r="G18" s="50">
        <v>400</v>
      </c>
    </row>
    <row r="19" spans="1:7" ht="25.5">
      <c r="A19" s="119" t="s">
        <v>138</v>
      </c>
      <c r="B19" s="119"/>
      <c r="C19" s="64" t="s">
        <v>136</v>
      </c>
      <c r="D19" s="81" t="s">
        <v>133</v>
      </c>
      <c r="E19" s="60" t="s">
        <v>146</v>
      </c>
      <c r="F19" s="50"/>
      <c r="G19" s="50">
        <f>G20</f>
        <v>100</v>
      </c>
    </row>
    <row r="20" spans="1:7" ht="12.75">
      <c r="A20" s="118" t="s">
        <v>109</v>
      </c>
      <c r="B20" s="145"/>
      <c r="C20" s="64" t="s">
        <v>136</v>
      </c>
      <c r="D20" s="81" t="s">
        <v>133</v>
      </c>
      <c r="E20" s="60" t="s">
        <v>146</v>
      </c>
      <c r="F20" s="50">
        <v>200</v>
      </c>
      <c r="G20" s="50">
        <f>G21</f>
        <v>100</v>
      </c>
    </row>
    <row r="21" spans="1:7" ht="12.75">
      <c r="A21" s="118" t="s">
        <v>110</v>
      </c>
      <c r="B21" s="145"/>
      <c r="C21" s="64" t="s">
        <v>136</v>
      </c>
      <c r="D21" s="81" t="s">
        <v>133</v>
      </c>
      <c r="E21" s="60" t="s">
        <v>146</v>
      </c>
      <c r="F21" s="50">
        <v>240</v>
      </c>
      <c r="G21" s="50">
        <v>100</v>
      </c>
    </row>
    <row r="22" spans="1:7" ht="12.75">
      <c r="A22" s="119" t="s">
        <v>139</v>
      </c>
      <c r="B22" s="119"/>
      <c r="C22" s="64" t="s">
        <v>136</v>
      </c>
      <c r="D22" s="81" t="s">
        <v>133</v>
      </c>
      <c r="E22" s="60" t="s">
        <v>147</v>
      </c>
      <c r="F22" s="50"/>
      <c r="G22" s="50">
        <f>G23</f>
        <v>1000</v>
      </c>
    </row>
    <row r="23" spans="1:7" ht="12.75">
      <c r="A23" s="118" t="s">
        <v>109</v>
      </c>
      <c r="B23" s="145"/>
      <c r="C23" s="64" t="s">
        <v>136</v>
      </c>
      <c r="D23" s="81" t="s">
        <v>133</v>
      </c>
      <c r="E23" s="60" t="s">
        <v>147</v>
      </c>
      <c r="F23" s="50">
        <v>200</v>
      </c>
      <c r="G23" s="50">
        <f>G24</f>
        <v>1000</v>
      </c>
    </row>
    <row r="24" spans="1:7" ht="12.75">
      <c r="A24" s="118" t="s">
        <v>110</v>
      </c>
      <c r="B24" s="145"/>
      <c r="C24" s="64" t="s">
        <v>136</v>
      </c>
      <c r="D24" s="81" t="s">
        <v>133</v>
      </c>
      <c r="E24" s="60" t="s">
        <v>147</v>
      </c>
      <c r="F24" s="50">
        <v>240</v>
      </c>
      <c r="G24" s="50">
        <v>1000</v>
      </c>
    </row>
    <row r="25" spans="1:7" ht="12.75">
      <c r="A25" s="119" t="s">
        <v>140</v>
      </c>
      <c r="B25" s="119"/>
      <c r="C25" s="64" t="s">
        <v>136</v>
      </c>
      <c r="D25" s="81" t="s">
        <v>133</v>
      </c>
      <c r="E25" s="60" t="s">
        <v>148</v>
      </c>
      <c r="F25" s="50"/>
      <c r="G25" s="50">
        <f>G26</f>
        <v>1200</v>
      </c>
    </row>
    <row r="26" spans="1:7" ht="12.75">
      <c r="A26" s="118" t="s">
        <v>109</v>
      </c>
      <c r="B26" s="145"/>
      <c r="C26" s="64" t="s">
        <v>136</v>
      </c>
      <c r="D26" s="81" t="s">
        <v>133</v>
      </c>
      <c r="E26" s="60" t="s">
        <v>148</v>
      </c>
      <c r="F26" s="50">
        <v>200</v>
      </c>
      <c r="G26" s="50">
        <f>G27</f>
        <v>1200</v>
      </c>
    </row>
    <row r="27" spans="1:7" ht="12.75">
      <c r="A27" s="118" t="s">
        <v>110</v>
      </c>
      <c r="B27" s="145"/>
      <c r="C27" s="64" t="s">
        <v>136</v>
      </c>
      <c r="D27" s="81" t="s">
        <v>133</v>
      </c>
      <c r="E27" s="60" t="s">
        <v>148</v>
      </c>
      <c r="F27" s="50">
        <v>240</v>
      </c>
      <c r="G27" s="50">
        <v>1200</v>
      </c>
    </row>
    <row r="28" spans="1:7" ht="12.75">
      <c r="A28" s="119" t="s">
        <v>141</v>
      </c>
      <c r="B28" s="119"/>
      <c r="C28" s="64" t="s">
        <v>136</v>
      </c>
      <c r="D28" s="81" t="s">
        <v>133</v>
      </c>
      <c r="E28" s="60" t="s">
        <v>149</v>
      </c>
      <c r="F28" s="50"/>
      <c r="G28" s="50">
        <f>G29</f>
        <v>50</v>
      </c>
    </row>
    <row r="29" spans="1:7" ht="12.75">
      <c r="A29" s="118" t="s">
        <v>109</v>
      </c>
      <c r="B29" s="145"/>
      <c r="C29" s="64" t="s">
        <v>136</v>
      </c>
      <c r="D29" s="81" t="s">
        <v>133</v>
      </c>
      <c r="E29" s="60" t="s">
        <v>149</v>
      </c>
      <c r="F29" s="50">
        <v>200</v>
      </c>
      <c r="G29" s="50">
        <f>G30</f>
        <v>50</v>
      </c>
    </row>
    <row r="30" spans="1:7" ht="12.75">
      <c r="A30" s="118" t="s">
        <v>110</v>
      </c>
      <c r="B30" s="145"/>
      <c r="C30" s="64" t="s">
        <v>136</v>
      </c>
      <c r="D30" s="81" t="s">
        <v>133</v>
      </c>
      <c r="E30" s="60" t="s">
        <v>149</v>
      </c>
      <c r="F30" s="50">
        <v>240</v>
      </c>
      <c r="G30" s="50">
        <v>50</v>
      </c>
    </row>
    <row r="31" spans="1:7" ht="25.5">
      <c r="A31" s="11" t="s">
        <v>170</v>
      </c>
      <c r="B31" s="224"/>
      <c r="C31" s="64" t="s">
        <v>136</v>
      </c>
      <c r="D31" s="81" t="s">
        <v>133</v>
      </c>
      <c r="E31" s="60" t="s">
        <v>169</v>
      </c>
      <c r="F31" s="50"/>
      <c r="G31" s="50">
        <f>G32</f>
        <v>2</v>
      </c>
    </row>
    <row r="32" spans="1:7" ht="25.5">
      <c r="A32" s="13" t="s">
        <v>174</v>
      </c>
      <c r="B32" s="224"/>
      <c r="C32" s="70" t="s">
        <v>136</v>
      </c>
      <c r="D32" s="94" t="s">
        <v>133</v>
      </c>
      <c r="E32" s="60" t="s">
        <v>165</v>
      </c>
      <c r="F32" s="50"/>
      <c r="G32" s="50">
        <f>G33</f>
        <v>2</v>
      </c>
    </row>
    <row r="33" spans="1:7" ht="25.5">
      <c r="A33" s="9" t="s">
        <v>152</v>
      </c>
      <c r="B33" s="224"/>
      <c r="C33" s="70" t="s">
        <v>136</v>
      </c>
      <c r="D33" s="94" t="s">
        <v>133</v>
      </c>
      <c r="E33" s="60" t="s">
        <v>298</v>
      </c>
      <c r="F33" s="47"/>
      <c r="G33" s="47">
        <f>G34</f>
        <v>2</v>
      </c>
    </row>
    <row r="34" spans="1:7" ht="12.75">
      <c r="A34" s="118" t="s">
        <v>109</v>
      </c>
      <c r="B34" s="224"/>
      <c r="C34" s="70" t="s">
        <v>136</v>
      </c>
      <c r="D34" s="94" t="s">
        <v>133</v>
      </c>
      <c r="E34" s="60" t="s">
        <v>298</v>
      </c>
      <c r="F34" s="47">
        <v>200</v>
      </c>
      <c r="G34" s="47">
        <f>G35</f>
        <v>2</v>
      </c>
    </row>
    <row r="35" spans="1:7" ht="12.75">
      <c r="A35" s="118" t="s">
        <v>110</v>
      </c>
      <c r="B35" s="224"/>
      <c r="C35" s="70" t="s">
        <v>136</v>
      </c>
      <c r="D35" s="94" t="s">
        <v>133</v>
      </c>
      <c r="E35" s="60" t="s">
        <v>298</v>
      </c>
      <c r="F35" s="47">
        <v>240</v>
      </c>
      <c r="G35" s="47">
        <v>2</v>
      </c>
    </row>
    <row r="36" spans="1:7" ht="44.25" customHeight="1">
      <c r="A36" s="13" t="s">
        <v>351</v>
      </c>
      <c r="B36" s="224"/>
      <c r="C36" s="70" t="s">
        <v>136</v>
      </c>
      <c r="D36" s="94" t="s">
        <v>133</v>
      </c>
      <c r="E36" s="60" t="s">
        <v>189</v>
      </c>
      <c r="F36" s="47"/>
      <c r="G36" s="47">
        <f>G37</f>
        <v>200</v>
      </c>
    </row>
    <row r="37" spans="1:7" ht="12.75">
      <c r="A37" s="25" t="s">
        <v>202</v>
      </c>
      <c r="B37" s="224"/>
      <c r="C37" s="70" t="s">
        <v>136</v>
      </c>
      <c r="D37" s="94" t="s">
        <v>133</v>
      </c>
      <c r="E37" s="60" t="s">
        <v>340</v>
      </c>
      <c r="F37" s="47"/>
      <c r="G37" s="47">
        <f>G38</f>
        <v>200</v>
      </c>
    </row>
    <row r="38" spans="1:7" ht="12.75">
      <c r="A38" s="53" t="s">
        <v>109</v>
      </c>
      <c r="B38" s="224"/>
      <c r="C38" s="70" t="s">
        <v>136</v>
      </c>
      <c r="D38" s="94" t="s">
        <v>133</v>
      </c>
      <c r="E38" s="60" t="s">
        <v>340</v>
      </c>
      <c r="F38" s="47">
        <v>200</v>
      </c>
      <c r="G38" s="47">
        <f>G39</f>
        <v>200</v>
      </c>
    </row>
    <row r="39" spans="1:7" ht="12.75">
      <c r="A39" s="53" t="s">
        <v>110</v>
      </c>
      <c r="B39" s="224"/>
      <c r="C39" s="70" t="s">
        <v>136</v>
      </c>
      <c r="D39" s="94" t="s">
        <v>133</v>
      </c>
      <c r="E39" s="60" t="s">
        <v>340</v>
      </c>
      <c r="F39" s="47">
        <v>240</v>
      </c>
      <c r="G39" s="47">
        <v>200</v>
      </c>
    </row>
    <row r="40" spans="1:7" ht="12.75">
      <c r="A40" s="25" t="s">
        <v>208</v>
      </c>
      <c r="B40" s="25"/>
      <c r="C40" s="64" t="s">
        <v>136</v>
      </c>
      <c r="D40" s="64" t="s">
        <v>133</v>
      </c>
      <c r="E40" s="64" t="s">
        <v>102</v>
      </c>
      <c r="F40" s="64"/>
      <c r="G40" s="26">
        <f>G41+G48+G51+G56+G61+G66</f>
        <v>66880</v>
      </c>
    </row>
    <row r="41" spans="1:7" ht="12.75">
      <c r="A41" s="25" t="s">
        <v>202</v>
      </c>
      <c r="B41" s="25"/>
      <c r="C41" s="77" t="s">
        <v>136</v>
      </c>
      <c r="D41" s="77" t="s">
        <v>133</v>
      </c>
      <c r="E41" s="78" t="s">
        <v>239</v>
      </c>
      <c r="F41" s="64"/>
      <c r="G41" s="26">
        <f>G42+G44+G46</f>
        <v>56087</v>
      </c>
    </row>
    <row r="42" spans="1:7" ht="42.75" customHeight="1">
      <c r="A42" s="118" t="s">
        <v>104</v>
      </c>
      <c r="B42" s="145"/>
      <c r="C42" s="77" t="s">
        <v>136</v>
      </c>
      <c r="D42" s="77" t="s">
        <v>133</v>
      </c>
      <c r="E42" s="78" t="s">
        <v>239</v>
      </c>
      <c r="F42" s="64" t="s">
        <v>103</v>
      </c>
      <c r="G42" s="26">
        <f>G43</f>
        <v>42072</v>
      </c>
    </row>
    <row r="43" spans="1:7" ht="17.25" customHeight="1">
      <c r="A43" s="118" t="s">
        <v>105</v>
      </c>
      <c r="B43" s="145"/>
      <c r="C43" s="77" t="s">
        <v>136</v>
      </c>
      <c r="D43" s="77" t="s">
        <v>133</v>
      </c>
      <c r="E43" s="78" t="s">
        <v>239</v>
      </c>
      <c r="F43" s="64" t="s">
        <v>203</v>
      </c>
      <c r="G43" s="26">
        <f>42397-1379+1054</f>
        <v>42072</v>
      </c>
    </row>
    <row r="44" spans="1:7" ht="15" customHeight="1">
      <c r="A44" s="118" t="s">
        <v>109</v>
      </c>
      <c r="B44" s="145"/>
      <c r="C44" s="77" t="s">
        <v>136</v>
      </c>
      <c r="D44" s="77" t="s">
        <v>133</v>
      </c>
      <c r="E44" s="78" t="s">
        <v>239</v>
      </c>
      <c r="F44" s="64" t="s">
        <v>106</v>
      </c>
      <c r="G44" s="26">
        <f>G45</f>
        <v>13765</v>
      </c>
    </row>
    <row r="45" spans="1:7" ht="14.25" customHeight="1">
      <c r="A45" s="118" t="s">
        <v>110</v>
      </c>
      <c r="B45" s="145"/>
      <c r="C45" s="77" t="s">
        <v>136</v>
      </c>
      <c r="D45" s="77" t="s">
        <v>133</v>
      </c>
      <c r="E45" s="78" t="s">
        <v>239</v>
      </c>
      <c r="F45" s="64" t="s">
        <v>207</v>
      </c>
      <c r="G45" s="26">
        <f>11425+240-200+1000+1300</f>
        <v>13765</v>
      </c>
    </row>
    <row r="46" spans="1:7" ht="14.25" customHeight="1">
      <c r="A46" s="118" t="s">
        <v>111</v>
      </c>
      <c r="B46" s="145"/>
      <c r="C46" s="77" t="s">
        <v>136</v>
      </c>
      <c r="D46" s="77" t="s">
        <v>133</v>
      </c>
      <c r="E46" s="78" t="s">
        <v>239</v>
      </c>
      <c r="F46" s="64" t="s">
        <v>107</v>
      </c>
      <c r="G46" s="26">
        <f>G47</f>
        <v>250</v>
      </c>
    </row>
    <row r="47" spans="1:7" ht="15.75" customHeight="1">
      <c r="A47" s="118" t="s">
        <v>112</v>
      </c>
      <c r="B47" s="145"/>
      <c r="C47" s="77" t="s">
        <v>136</v>
      </c>
      <c r="D47" s="77" t="s">
        <v>133</v>
      </c>
      <c r="E47" s="78" t="s">
        <v>239</v>
      </c>
      <c r="F47" s="64" t="s">
        <v>108</v>
      </c>
      <c r="G47" s="26">
        <f>50+200</f>
        <v>250</v>
      </c>
    </row>
    <row r="48" spans="1:7" ht="25.5">
      <c r="A48" s="25" t="s">
        <v>205</v>
      </c>
      <c r="B48" s="25"/>
      <c r="C48" s="77" t="s">
        <v>136</v>
      </c>
      <c r="D48" s="77" t="s">
        <v>133</v>
      </c>
      <c r="E48" s="78" t="s">
        <v>240</v>
      </c>
      <c r="F48" s="64"/>
      <c r="G48" s="26">
        <f>G49</f>
        <v>1000</v>
      </c>
    </row>
    <row r="49" spans="1:7" ht="13.5" customHeight="1">
      <c r="A49" s="118" t="s">
        <v>109</v>
      </c>
      <c r="B49" s="145"/>
      <c r="C49" s="77" t="s">
        <v>136</v>
      </c>
      <c r="D49" s="77" t="s">
        <v>133</v>
      </c>
      <c r="E49" s="78" t="s">
        <v>240</v>
      </c>
      <c r="F49" s="64" t="s">
        <v>106</v>
      </c>
      <c r="G49" s="26">
        <f>G50</f>
        <v>1000</v>
      </c>
    </row>
    <row r="50" spans="1:7" ht="16.5" customHeight="1">
      <c r="A50" s="118" t="s">
        <v>110</v>
      </c>
      <c r="B50" s="145"/>
      <c r="C50" s="77" t="s">
        <v>136</v>
      </c>
      <c r="D50" s="77" t="s">
        <v>133</v>
      </c>
      <c r="E50" s="78" t="s">
        <v>240</v>
      </c>
      <c r="F50" s="64" t="s">
        <v>207</v>
      </c>
      <c r="G50" s="26">
        <f>800+200</f>
        <v>1000</v>
      </c>
    </row>
    <row r="51" spans="1:7" ht="45" customHeight="1">
      <c r="A51" s="25" t="s">
        <v>212</v>
      </c>
      <c r="B51" s="25"/>
      <c r="C51" s="64" t="s">
        <v>136</v>
      </c>
      <c r="D51" s="81" t="s">
        <v>133</v>
      </c>
      <c r="E51" s="78" t="s">
        <v>46</v>
      </c>
      <c r="F51" s="80"/>
      <c r="G51" s="82">
        <f>G52+G54</f>
        <v>1871</v>
      </c>
    </row>
    <row r="52" spans="1:7" ht="42.75" customHeight="1">
      <c r="A52" s="118" t="s">
        <v>104</v>
      </c>
      <c r="B52" s="145"/>
      <c r="C52" s="64" t="s">
        <v>136</v>
      </c>
      <c r="D52" s="81" t="s">
        <v>133</v>
      </c>
      <c r="E52" s="78" t="s">
        <v>46</v>
      </c>
      <c r="F52" s="80" t="s">
        <v>103</v>
      </c>
      <c r="G52" s="82">
        <f>G53</f>
        <v>1448</v>
      </c>
    </row>
    <row r="53" spans="1:7" ht="15.75" customHeight="1">
      <c r="A53" s="118" t="s">
        <v>105</v>
      </c>
      <c r="B53" s="145"/>
      <c r="C53" s="64" t="s">
        <v>136</v>
      </c>
      <c r="D53" s="81" t="s">
        <v>133</v>
      </c>
      <c r="E53" s="78" t="s">
        <v>46</v>
      </c>
      <c r="F53" s="80" t="s">
        <v>203</v>
      </c>
      <c r="G53" s="82">
        <v>1448</v>
      </c>
    </row>
    <row r="54" spans="1:7" ht="16.5" customHeight="1">
      <c r="A54" s="118" t="s">
        <v>109</v>
      </c>
      <c r="B54" s="145"/>
      <c r="C54" s="64" t="s">
        <v>136</v>
      </c>
      <c r="D54" s="81" t="s">
        <v>133</v>
      </c>
      <c r="E54" s="78" t="s">
        <v>46</v>
      </c>
      <c r="F54" s="80" t="s">
        <v>106</v>
      </c>
      <c r="G54" s="82">
        <f>G55</f>
        <v>423</v>
      </c>
    </row>
    <row r="55" spans="1:7" ht="15.75" customHeight="1">
      <c r="A55" s="118" t="s">
        <v>110</v>
      </c>
      <c r="B55" s="145"/>
      <c r="C55" s="64" t="s">
        <v>136</v>
      </c>
      <c r="D55" s="81" t="s">
        <v>133</v>
      </c>
      <c r="E55" s="78" t="s">
        <v>46</v>
      </c>
      <c r="F55" s="80" t="s">
        <v>207</v>
      </c>
      <c r="G55" s="82">
        <v>423</v>
      </c>
    </row>
    <row r="56" spans="1:7" ht="38.25">
      <c r="A56" s="33" t="s">
        <v>210</v>
      </c>
      <c r="B56" s="33"/>
      <c r="C56" s="77" t="s">
        <v>136</v>
      </c>
      <c r="D56" s="77" t="s">
        <v>133</v>
      </c>
      <c r="E56" s="78" t="s">
        <v>114</v>
      </c>
      <c r="F56" s="64"/>
      <c r="G56" s="26">
        <f>G57+G59</f>
        <v>3788</v>
      </c>
    </row>
    <row r="57" spans="1:7" ht="38.25">
      <c r="A57" s="118" t="s">
        <v>104</v>
      </c>
      <c r="B57" s="145"/>
      <c r="C57" s="77" t="s">
        <v>136</v>
      </c>
      <c r="D57" s="77" t="s">
        <v>133</v>
      </c>
      <c r="E57" s="78" t="s">
        <v>114</v>
      </c>
      <c r="F57" s="64" t="s">
        <v>103</v>
      </c>
      <c r="G57" s="26">
        <f>G58</f>
        <v>2171</v>
      </c>
    </row>
    <row r="58" spans="1:7" ht="15" customHeight="1">
      <c r="A58" s="118" t="s">
        <v>105</v>
      </c>
      <c r="B58" s="145"/>
      <c r="C58" s="77" t="s">
        <v>136</v>
      </c>
      <c r="D58" s="77" t="s">
        <v>133</v>
      </c>
      <c r="E58" s="78" t="s">
        <v>114</v>
      </c>
      <c r="F58" s="64" t="s">
        <v>203</v>
      </c>
      <c r="G58" s="26">
        <v>2171</v>
      </c>
    </row>
    <row r="59" spans="1:7" ht="15.75" customHeight="1">
      <c r="A59" s="118" t="s">
        <v>109</v>
      </c>
      <c r="B59" s="145"/>
      <c r="C59" s="77" t="s">
        <v>136</v>
      </c>
      <c r="D59" s="77" t="s">
        <v>133</v>
      </c>
      <c r="E59" s="78" t="s">
        <v>114</v>
      </c>
      <c r="F59" s="64" t="s">
        <v>106</v>
      </c>
      <c r="G59" s="26">
        <f>G60</f>
        <v>1617</v>
      </c>
    </row>
    <row r="60" spans="1:7" ht="21" customHeight="1">
      <c r="A60" s="118" t="s">
        <v>110</v>
      </c>
      <c r="B60" s="145"/>
      <c r="C60" s="77" t="s">
        <v>136</v>
      </c>
      <c r="D60" s="77" t="s">
        <v>133</v>
      </c>
      <c r="E60" s="78" t="s">
        <v>114</v>
      </c>
      <c r="F60" s="64" t="s">
        <v>207</v>
      </c>
      <c r="G60" s="26">
        <v>1617</v>
      </c>
    </row>
    <row r="61" spans="1:7" ht="32.25" customHeight="1">
      <c r="A61" s="25" t="s">
        <v>211</v>
      </c>
      <c r="B61" s="25"/>
      <c r="C61" s="64" t="s">
        <v>136</v>
      </c>
      <c r="D61" s="64" t="s">
        <v>133</v>
      </c>
      <c r="E61" s="64" t="s">
        <v>45</v>
      </c>
      <c r="F61" s="64"/>
      <c r="G61" s="75">
        <f>G62+G64</f>
        <v>2475</v>
      </c>
    </row>
    <row r="62" spans="1:7" ht="42" customHeight="1">
      <c r="A62" s="118" t="s">
        <v>104</v>
      </c>
      <c r="B62" s="145"/>
      <c r="C62" s="64" t="s">
        <v>136</v>
      </c>
      <c r="D62" s="64" t="s">
        <v>133</v>
      </c>
      <c r="E62" s="64" t="s">
        <v>45</v>
      </c>
      <c r="F62" s="64" t="s">
        <v>103</v>
      </c>
      <c r="G62" s="75">
        <f>G63</f>
        <v>1636</v>
      </c>
    </row>
    <row r="63" spans="1:7" ht="17.25" customHeight="1">
      <c r="A63" s="118" t="s">
        <v>105</v>
      </c>
      <c r="B63" s="145"/>
      <c r="C63" s="64" t="s">
        <v>136</v>
      </c>
      <c r="D63" s="64" t="s">
        <v>133</v>
      </c>
      <c r="E63" s="64" t="s">
        <v>45</v>
      </c>
      <c r="F63" s="64" t="s">
        <v>203</v>
      </c>
      <c r="G63" s="75">
        <v>1636</v>
      </c>
    </row>
    <row r="64" spans="1:7" ht="17.25" customHeight="1">
      <c r="A64" s="118" t="s">
        <v>109</v>
      </c>
      <c r="B64" s="145"/>
      <c r="C64" s="64" t="s">
        <v>136</v>
      </c>
      <c r="D64" s="64" t="s">
        <v>133</v>
      </c>
      <c r="E64" s="64" t="s">
        <v>45</v>
      </c>
      <c r="F64" s="64" t="s">
        <v>106</v>
      </c>
      <c r="G64" s="75">
        <f>G65</f>
        <v>839</v>
      </c>
    </row>
    <row r="65" spans="1:7" ht="15.75" customHeight="1">
      <c r="A65" s="118" t="s">
        <v>110</v>
      </c>
      <c r="B65" s="145"/>
      <c r="C65" s="64" t="s">
        <v>136</v>
      </c>
      <c r="D65" s="64" t="s">
        <v>133</v>
      </c>
      <c r="E65" s="64" t="s">
        <v>45</v>
      </c>
      <c r="F65" s="64" t="s">
        <v>207</v>
      </c>
      <c r="G65" s="26">
        <v>839</v>
      </c>
    </row>
    <row r="66" spans="1:7" ht="25.5">
      <c r="A66" s="25" t="s">
        <v>364</v>
      </c>
      <c r="B66" s="25"/>
      <c r="C66" s="64" t="s">
        <v>136</v>
      </c>
      <c r="D66" s="64" t="s">
        <v>133</v>
      </c>
      <c r="E66" s="64" t="s">
        <v>113</v>
      </c>
      <c r="F66" s="64"/>
      <c r="G66" s="26">
        <f>G67+G69</f>
        <v>1659</v>
      </c>
    </row>
    <row r="67" spans="1:7" ht="38.25">
      <c r="A67" s="118" t="s">
        <v>104</v>
      </c>
      <c r="B67" s="145"/>
      <c r="C67" s="64" t="s">
        <v>136</v>
      </c>
      <c r="D67" s="64" t="s">
        <v>133</v>
      </c>
      <c r="E67" s="64" t="s">
        <v>113</v>
      </c>
      <c r="F67" s="64" t="s">
        <v>103</v>
      </c>
      <c r="G67" s="26">
        <f>G68</f>
        <v>1161</v>
      </c>
    </row>
    <row r="68" spans="1:7" ht="14.25" customHeight="1">
      <c r="A68" s="118" t="s">
        <v>105</v>
      </c>
      <c r="B68" s="145"/>
      <c r="C68" s="64" t="s">
        <v>136</v>
      </c>
      <c r="D68" s="64" t="s">
        <v>133</v>
      </c>
      <c r="E68" s="64" t="s">
        <v>113</v>
      </c>
      <c r="F68" s="64" t="s">
        <v>203</v>
      </c>
      <c r="G68" s="26">
        <v>1161</v>
      </c>
    </row>
    <row r="69" spans="1:7" ht="15" customHeight="1">
      <c r="A69" s="118" t="s">
        <v>109</v>
      </c>
      <c r="B69" s="145"/>
      <c r="C69" s="64" t="s">
        <v>136</v>
      </c>
      <c r="D69" s="64" t="s">
        <v>133</v>
      </c>
      <c r="E69" s="64" t="s">
        <v>113</v>
      </c>
      <c r="F69" s="64" t="s">
        <v>106</v>
      </c>
      <c r="G69" s="75">
        <f>G70</f>
        <v>498</v>
      </c>
    </row>
    <row r="70" spans="1:7" ht="15" customHeight="1">
      <c r="A70" s="118" t="s">
        <v>110</v>
      </c>
      <c r="B70" s="145"/>
      <c r="C70" s="64" t="s">
        <v>136</v>
      </c>
      <c r="D70" s="64" t="s">
        <v>133</v>
      </c>
      <c r="E70" s="64" t="s">
        <v>113</v>
      </c>
      <c r="F70" s="80" t="s">
        <v>207</v>
      </c>
      <c r="G70" s="75">
        <v>498</v>
      </c>
    </row>
    <row r="71" spans="1:7" ht="12.75">
      <c r="A71" s="145" t="s">
        <v>342</v>
      </c>
      <c r="B71" s="145"/>
      <c r="C71" s="64" t="s">
        <v>136</v>
      </c>
      <c r="D71" s="64" t="s">
        <v>129</v>
      </c>
      <c r="E71" s="64"/>
      <c r="F71" s="80"/>
      <c r="G71" s="75">
        <f>G72</f>
        <v>1326</v>
      </c>
    </row>
    <row r="72" spans="1:7" ht="12.75">
      <c r="A72" s="25" t="s">
        <v>302</v>
      </c>
      <c r="B72" s="145"/>
      <c r="C72" s="64" t="s">
        <v>136</v>
      </c>
      <c r="D72" s="64" t="s">
        <v>129</v>
      </c>
      <c r="E72" s="64" t="s">
        <v>22</v>
      </c>
      <c r="F72" s="80"/>
      <c r="G72" s="75">
        <f>G73</f>
        <v>1326</v>
      </c>
    </row>
    <row r="73" spans="1:7" ht="12.75">
      <c r="A73" s="145" t="s">
        <v>343</v>
      </c>
      <c r="B73" s="145"/>
      <c r="C73" s="64" t="s">
        <v>136</v>
      </c>
      <c r="D73" s="64" t="s">
        <v>129</v>
      </c>
      <c r="E73" s="64" t="s">
        <v>341</v>
      </c>
      <c r="F73" s="80"/>
      <c r="G73" s="75">
        <f>G74</f>
        <v>1326</v>
      </c>
    </row>
    <row r="74" spans="1:7" ht="13.5" customHeight="1">
      <c r="A74" s="118" t="s">
        <v>111</v>
      </c>
      <c r="B74" s="145"/>
      <c r="C74" s="64" t="s">
        <v>136</v>
      </c>
      <c r="D74" s="64" t="s">
        <v>129</v>
      </c>
      <c r="E74" s="64" t="s">
        <v>341</v>
      </c>
      <c r="F74" s="80" t="s">
        <v>107</v>
      </c>
      <c r="G74" s="75">
        <f>G75</f>
        <v>1326</v>
      </c>
    </row>
    <row r="75" spans="1:7" ht="14.25" customHeight="1">
      <c r="A75" s="62" t="s">
        <v>97</v>
      </c>
      <c r="B75" s="145"/>
      <c r="C75" s="64" t="s">
        <v>136</v>
      </c>
      <c r="D75" s="64" t="s">
        <v>129</v>
      </c>
      <c r="E75" s="64" t="s">
        <v>341</v>
      </c>
      <c r="F75" s="80" t="s">
        <v>98</v>
      </c>
      <c r="G75" s="75">
        <f>1770-444</f>
        <v>1326</v>
      </c>
    </row>
    <row r="76" spans="1:7" ht="12.75">
      <c r="A76" s="25" t="s">
        <v>214</v>
      </c>
      <c r="B76" s="25"/>
      <c r="C76" s="77" t="s">
        <v>136</v>
      </c>
      <c r="D76" s="77" t="s">
        <v>126</v>
      </c>
      <c r="E76" s="78"/>
      <c r="F76" s="77"/>
      <c r="G76" s="82">
        <f>G77</f>
        <v>800</v>
      </c>
    </row>
    <row r="77" spans="1:7" ht="12.75">
      <c r="A77" s="25" t="s">
        <v>302</v>
      </c>
      <c r="B77" s="25"/>
      <c r="C77" s="77" t="s">
        <v>136</v>
      </c>
      <c r="D77" s="77" t="s">
        <v>126</v>
      </c>
      <c r="E77" s="78" t="s">
        <v>22</v>
      </c>
      <c r="F77" s="77"/>
      <c r="G77" s="82">
        <f>G78+G81</f>
        <v>800</v>
      </c>
    </row>
    <row r="78" spans="1:7" ht="25.5">
      <c r="A78" s="120" t="s">
        <v>50</v>
      </c>
      <c r="B78" s="146"/>
      <c r="C78" s="77" t="s">
        <v>136</v>
      </c>
      <c r="D78" s="77" t="s">
        <v>126</v>
      </c>
      <c r="E78" s="78" t="s">
        <v>299</v>
      </c>
      <c r="F78" s="77"/>
      <c r="G78" s="82">
        <f>G79</f>
        <v>500</v>
      </c>
    </row>
    <row r="79" spans="1:7" ht="12.75">
      <c r="A79" s="121" t="s">
        <v>111</v>
      </c>
      <c r="B79" s="147"/>
      <c r="C79" s="77" t="s">
        <v>136</v>
      </c>
      <c r="D79" s="77" t="s">
        <v>126</v>
      </c>
      <c r="E79" s="78" t="s">
        <v>299</v>
      </c>
      <c r="F79" s="77" t="s">
        <v>107</v>
      </c>
      <c r="G79" s="82">
        <f>G80</f>
        <v>500</v>
      </c>
    </row>
    <row r="80" spans="1:7" ht="15" customHeight="1">
      <c r="A80" s="120" t="s">
        <v>215</v>
      </c>
      <c r="B80" s="146"/>
      <c r="C80" s="77" t="s">
        <v>136</v>
      </c>
      <c r="D80" s="77" t="s">
        <v>126</v>
      </c>
      <c r="E80" s="78" t="s">
        <v>299</v>
      </c>
      <c r="F80" s="64" t="s">
        <v>216</v>
      </c>
      <c r="G80" s="26">
        <f>2000-1500</f>
        <v>500</v>
      </c>
    </row>
    <row r="81" spans="1:7" ht="25.5">
      <c r="A81" s="120" t="s">
        <v>49</v>
      </c>
      <c r="B81" s="146"/>
      <c r="C81" s="77" t="s">
        <v>136</v>
      </c>
      <c r="D81" s="77" t="s">
        <v>126</v>
      </c>
      <c r="E81" s="78" t="s">
        <v>300</v>
      </c>
      <c r="F81" s="64"/>
      <c r="G81" s="26">
        <f>G82</f>
        <v>300</v>
      </c>
    </row>
    <row r="82" spans="1:7" ht="12.75">
      <c r="A82" s="121" t="s">
        <v>111</v>
      </c>
      <c r="B82" s="147"/>
      <c r="C82" s="77" t="s">
        <v>136</v>
      </c>
      <c r="D82" s="77" t="s">
        <v>126</v>
      </c>
      <c r="E82" s="78" t="s">
        <v>300</v>
      </c>
      <c r="F82" s="77" t="s">
        <v>107</v>
      </c>
      <c r="G82" s="26">
        <f>G83</f>
        <v>300</v>
      </c>
    </row>
    <row r="83" spans="1:7" ht="15.75" customHeight="1">
      <c r="A83" s="120" t="s">
        <v>215</v>
      </c>
      <c r="B83" s="146"/>
      <c r="C83" s="64" t="s">
        <v>136</v>
      </c>
      <c r="D83" s="64" t="s">
        <v>126</v>
      </c>
      <c r="E83" s="78" t="s">
        <v>300</v>
      </c>
      <c r="F83" s="64" t="s">
        <v>216</v>
      </c>
      <c r="G83" s="26">
        <f>800-500</f>
        <v>300</v>
      </c>
    </row>
    <row r="84" spans="1:7" ht="12.75">
      <c r="A84" s="32" t="s">
        <v>217</v>
      </c>
      <c r="B84" s="32"/>
      <c r="C84" s="64" t="s">
        <v>136</v>
      </c>
      <c r="D84" s="64" t="s">
        <v>218</v>
      </c>
      <c r="E84" s="64"/>
      <c r="F84" s="64"/>
      <c r="G84" s="26">
        <f>G85+G93+G89</f>
        <v>6353</v>
      </c>
    </row>
    <row r="85" spans="1:8" ht="38.25">
      <c r="A85" s="13" t="s">
        <v>351</v>
      </c>
      <c r="B85" s="25"/>
      <c r="C85" s="64" t="s">
        <v>136</v>
      </c>
      <c r="D85" s="64" t="s">
        <v>218</v>
      </c>
      <c r="E85" s="64" t="s">
        <v>189</v>
      </c>
      <c r="F85" s="64"/>
      <c r="G85" s="26">
        <f>G86</f>
        <v>925</v>
      </c>
      <c r="H85" s="177"/>
    </row>
    <row r="86" spans="1:7" ht="25.5">
      <c r="A86" s="38" t="s">
        <v>332</v>
      </c>
      <c r="B86" s="153"/>
      <c r="C86" s="64" t="s">
        <v>136</v>
      </c>
      <c r="D86" s="64" t="s">
        <v>218</v>
      </c>
      <c r="E86" s="51" t="s">
        <v>331</v>
      </c>
      <c r="F86" s="51"/>
      <c r="G86" s="51">
        <f>G87</f>
        <v>925</v>
      </c>
    </row>
    <row r="87" spans="1:7" ht="12.75">
      <c r="A87" s="53" t="s">
        <v>109</v>
      </c>
      <c r="B87" s="153"/>
      <c r="C87" s="64" t="s">
        <v>136</v>
      </c>
      <c r="D87" s="64" t="s">
        <v>218</v>
      </c>
      <c r="E87" s="51" t="s">
        <v>331</v>
      </c>
      <c r="F87" s="51">
        <v>200</v>
      </c>
      <c r="G87" s="51">
        <f>G88</f>
        <v>925</v>
      </c>
    </row>
    <row r="88" spans="1:7" ht="12.75">
      <c r="A88" s="53" t="s">
        <v>110</v>
      </c>
      <c r="B88" s="153"/>
      <c r="C88" s="64" t="s">
        <v>136</v>
      </c>
      <c r="D88" s="64" t="s">
        <v>218</v>
      </c>
      <c r="E88" s="51" t="s">
        <v>331</v>
      </c>
      <c r="F88" s="51">
        <v>240</v>
      </c>
      <c r="G88" s="51">
        <v>925</v>
      </c>
    </row>
    <row r="89" spans="1:7" ht="12.75">
      <c r="A89" s="25" t="s">
        <v>208</v>
      </c>
      <c r="B89" s="25"/>
      <c r="C89" s="64" t="s">
        <v>136</v>
      </c>
      <c r="D89" s="64" t="s">
        <v>218</v>
      </c>
      <c r="E89" s="64" t="s">
        <v>102</v>
      </c>
      <c r="F89" s="64"/>
      <c r="G89" s="26">
        <f>G90</f>
        <v>700</v>
      </c>
    </row>
    <row r="90" spans="1:7" ht="12.75">
      <c r="A90" s="25" t="s">
        <v>202</v>
      </c>
      <c r="B90" s="25"/>
      <c r="C90" s="77" t="s">
        <v>136</v>
      </c>
      <c r="D90" s="77" t="s">
        <v>218</v>
      </c>
      <c r="E90" s="78" t="s">
        <v>239</v>
      </c>
      <c r="F90" s="64"/>
      <c r="G90" s="26">
        <f>G92</f>
        <v>700</v>
      </c>
    </row>
    <row r="91" spans="1:7" ht="16.5" customHeight="1">
      <c r="A91" s="53" t="s">
        <v>109</v>
      </c>
      <c r="B91" s="153"/>
      <c r="C91" s="64" t="s">
        <v>136</v>
      </c>
      <c r="D91" s="64" t="s">
        <v>218</v>
      </c>
      <c r="E91" s="78" t="s">
        <v>239</v>
      </c>
      <c r="F91" s="64" t="s">
        <v>106</v>
      </c>
      <c r="G91" s="26">
        <f>G92</f>
        <v>700</v>
      </c>
    </row>
    <row r="92" spans="1:7" ht="12.75">
      <c r="A92" s="53" t="s">
        <v>110</v>
      </c>
      <c r="B92" s="153"/>
      <c r="C92" s="64" t="s">
        <v>136</v>
      </c>
      <c r="D92" s="64" t="s">
        <v>218</v>
      </c>
      <c r="E92" s="78" t="s">
        <v>239</v>
      </c>
      <c r="F92" s="51">
        <v>240</v>
      </c>
      <c r="G92" s="51">
        <v>700</v>
      </c>
    </row>
    <row r="93" spans="1:7" ht="12.75">
      <c r="A93" s="25" t="s">
        <v>302</v>
      </c>
      <c r="B93" s="25"/>
      <c r="C93" s="64" t="s">
        <v>136</v>
      </c>
      <c r="D93" s="64" t="s">
        <v>218</v>
      </c>
      <c r="E93" s="64" t="s">
        <v>22</v>
      </c>
      <c r="F93" s="64"/>
      <c r="G93" s="26">
        <f>G94+G97+G100</f>
        <v>4728</v>
      </c>
    </row>
    <row r="94" spans="1:7" ht="12.75">
      <c r="A94" s="38" t="s">
        <v>219</v>
      </c>
      <c r="B94" s="38"/>
      <c r="C94" s="64" t="s">
        <v>136</v>
      </c>
      <c r="D94" s="64" t="s">
        <v>218</v>
      </c>
      <c r="E94" s="64" t="s">
        <v>303</v>
      </c>
      <c r="F94" s="64"/>
      <c r="G94" s="26">
        <f>G95</f>
        <v>97</v>
      </c>
    </row>
    <row r="95" spans="1:7" ht="16.5" customHeight="1">
      <c r="A95" s="118" t="s">
        <v>111</v>
      </c>
      <c r="B95" s="145"/>
      <c r="C95" s="64" t="s">
        <v>136</v>
      </c>
      <c r="D95" s="64" t="s">
        <v>218</v>
      </c>
      <c r="E95" s="64" t="s">
        <v>303</v>
      </c>
      <c r="F95" s="64" t="s">
        <v>107</v>
      </c>
      <c r="G95" s="26">
        <f>G96</f>
        <v>97</v>
      </c>
    </row>
    <row r="96" spans="1:7" ht="15" customHeight="1">
      <c r="A96" s="118" t="s">
        <v>112</v>
      </c>
      <c r="B96" s="145"/>
      <c r="C96" s="64" t="s">
        <v>136</v>
      </c>
      <c r="D96" s="64" t="s">
        <v>218</v>
      </c>
      <c r="E96" s="64" t="s">
        <v>303</v>
      </c>
      <c r="F96" s="64" t="s">
        <v>108</v>
      </c>
      <c r="G96" s="26">
        <f>67+30</f>
        <v>97</v>
      </c>
    </row>
    <row r="97" spans="1:7" ht="12.75">
      <c r="A97" s="25" t="s">
        <v>51</v>
      </c>
      <c r="B97" s="25"/>
      <c r="C97" s="64" t="s">
        <v>136</v>
      </c>
      <c r="D97" s="64" t="s">
        <v>218</v>
      </c>
      <c r="E97" s="64" t="s">
        <v>304</v>
      </c>
      <c r="F97" s="64"/>
      <c r="G97" s="26">
        <f>G98</f>
        <v>4231</v>
      </c>
    </row>
    <row r="98" spans="1:7" ht="25.5">
      <c r="A98" s="122" t="s">
        <v>54</v>
      </c>
      <c r="B98" s="123"/>
      <c r="C98" s="64" t="s">
        <v>136</v>
      </c>
      <c r="D98" s="64" t="s">
        <v>218</v>
      </c>
      <c r="E98" s="64" t="s">
        <v>304</v>
      </c>
      <c r="F98" s="64" t="s">
        <v>52</v>
      </c>
      <c r="G98" s="75">
        <f>G99</f>
        <v>4231</v>
      </c>
    </row>
    <row r="99" spans="1:7" ht="16.5" customHeight="1">
      <c r="A99" s="122" t="s">
        <v>55</v>
      </c>
      <c r="B99" s="123"/>
      <c r="C99" s="64" t="s">
        <v>136</v>
      </c>
      <c r="D99" s="64" t="s">
        <v>218</v>
      </c>
      <c r="E99" s="64" t="s">
        <v>304</v>
      </c>
      <c r="F99" s="64" t="s">
        <v>53</v>
      </c>
      <c r="G99" s="75">
        <f>8000-2517-1252</f>
        <v>4231</v>
      </c>
    </row>
    <row r="100" spans="1:7" ht="15" customHeight="1">
      <c r="A100" s="123" t="s">
        <v>385</v>
      </c>
      <c r="B100" s="123"/>
      <c r="C100" s="64" t="s">
        <v>136</v>
      </c>
      <c r="D100" s="64" t="s">
        <v>218</v>
      </c>
      <c r="E100" s="64" t="s">
        <v>384</v>
      </c>
      <c r="F100" s="64"/>
      <c r="G100" s="75">
        <f>G101</f>
        <v>400</v>
      </c>
    </row>
    <row r="101" spans="1:7" ht="15" customHeight="1">
      <c r="A101" s="53" t="s">
        <v>109</v>
      </c>
      <c r="B101" s="123"/>
      <c r="C101" s="64" t="s">
        <v>136</v>
      </c>
      <c r="D101" s="64" t="s">
        <v>218</v>
      </c>
      <c r="E101" s="64" t="s">
        <v>384</v>
      </c>
      <c r="F101" s="64" t="s">
        <v>106</v>
      </c>
      <c r="G101" s="75">
        <f>G102</f>
        <v>400</v>
      </c>
    </row>
    <row r="102" spans="1:7" ht="16.5" customHeight="1">
      <c r="A102" s="53" t="s">
        <v>110</v>
      </c>
      <c r="B102" s="123"/>
      <c r="C102" s="64" t="s">
        <v>136</v>
      </c>
      <c r="D102" s="64" t="s">
        <v>218</v>
      </c>
      <c r="E102" s="64" t="s">
        <v>384</v>
      </c>
      <c r="F102" s="64" t="s">
        <v>207</v>
      </c>
      <c r="G102" s="75">
        <v>400</v>
      </c>
    </row>
    <row r="103" spans="1:8" ht="12.75">
      <c r="A103" s="25" t="s">
        <v>220</v>
      </c>
      <c r="B103" s="25"/>
      <c r="C103" s="77" t="s">
        <v>130</v>
      </c>
      <c r="D103" s="77"/>
      <c r="E103" s="78"/>
      <c r="F103" s="77"/>
      <c r="G103" s="82">
        <f>G104</f>
        <v>25</v>
      </c>
      <c r="H103" s="177"/>
    </row>
    <row r="104" spans="1:8" ht="12.75">
      <c r="A104" s="25" t="s">
        <v>221</v>
      </c>
      <c r="B104" s="25"/>
      <c r="C104" s="77" t="s">
        <v>130</v>
      </c>
      <c r="D104" s="77" t="s">
        <v>133</v>
      </c>
      <c r="E104" s="78"/>
      <c r="F104" s="77"/>
      <c r="G104" s="82">
        <f>G105</f>
        <v>25</v>
      </c>
      <c r="H104" s="177"/>
    </row>
    <row r="105" spans="1:8" ht="12.75">
      <c r="A105" s="25" t="s">
        <v>302</v>
      </c>
      <c r="B105" s="25"/>
      <c r="C105" s="77" t="s">
        <v>130</v>
      </c>
      <c r="D105" s="77" t="s">
        <v>133</v>
      </c>
      <c r="E105" s="78" t="s">
        <v>22</v>
      </c>
      <c r="F105" s="77"/>
      <c r="G105" s="82">
        <f>G106</f>
        <v>25</v>
      </c>
      <c r="H105" s="177"/>
    </row>
    <row r="106" spans="1:8" ht="12.75">
      <c r="A106" s="25" t="s">
        <v>222</v>
      </c>
      <c r="B106" s="25"/>
      <c r="C106" s="77" t="s">
        <v>130</v>
      </c>
      <c r="D106" s="77" t="s">
        <v>133</v>
      </c>
      <c r="E106" s="78" t="s">
        <v>346</v>
      </c>
      <c r="F106" s="77"/>
      <c r="G106" s="82">
        <f>G107</f>
        <v>25</v>
      </c>
      <c r="H106" s="177"/>
    </row>
    <row r="107" spans="1:8" ht="12.75">
      <c r="A107" s="118" t="s">
        <v>109</v>
      </c>
      <c r="B107" s="145"/>
      <c r="C107" s="77" t="s">
        <v>130</v>
      </c>
      <c r="D107" s="77" t="s">
        <v>133</v>
      </c>
      <c r="E107" s="78" t="s">
        <v>346</v>
      </c>
      <c r="F107" s="77" t="s">
        <v>106</v>
      </c>
      <c r="G107" s="82">
        <f>G108</f>
        <v>25</v>
      </c>
      <c r="H107" s="177"/>
    </row>
    <row r="108" spans="1:8" ht="18" customHeight="1">
      <c r="A108" s="118" t="s">
        <v>110</v>
      </c>
      <c r="B108" s="145"/>
      <c r="C108" s="77" t="s">
        <v>130</v>
      </c>
      <c r="D108" s="77" t="s">
        <v>133</v>
      </c>
      <c r="E108" s="78" t="s">
        <v>346</v>
      </c>
      <c r="F108" s="77" t="s">
        <v>207</v>
      </c>
      <c r="G108" s="82">
        <v>25</v>
      </c>
      <c r="H108" s="177"/>
    </row>
    <row r="109" spans="1:8" ht="12.75">
      <c r="A109" s="25" t="s">
        <v>223</v>
      </c>
      <c r="B109" s="25"/>
      <c r="C109" s="77" t="s">
        <v>132</v>
      </c>
      <c r="D109" s="77"/>
      <c r="E109" s="78"/>
      <c r="F109" s="77"/>
      <c r="G109" s="57">
        <f>G110+G125</f>
        <v>16964</v>
      </c>
      <c r="H109" s="177"/>
    </row>
    <row r="110" spans="1:8" ht="30.75" customHeight="1">
      <c r="A110" s="25" t="s">
        <v>224</v>
      </c>
      <c r="B110" s="25"/>
      <c r="C110" s="77" t="s">
        <v>132</v>
      </c>
      <c r="D110" s="77" t="s">
        <v>128</v>
      </c>
      <c r="E110" s="78"/>
      <c r="F110" s="77"/>
      <c r="G110" s="82">
        <f>G111</f>
        <v>14944</v>
      </c>
      <c r="H110" s="177"/>
    </row>
    <row r="111" spans="1:8" ht="12.75">
      <c r="A111" s="25" t="s">
        <v>302</v>
      </c>
      <c r="B111" s="25"/>
      <c r="C111" s="64" t="s">
        <v>132</v>
      </c>
      <c r="D111" s="64" t="s">
        <v>128</v>
      </c>
      <c r="E111" s="64" t="s">
        <v>22</v>
      </c>
      <c r="F111" s="64"/>
      <c r="G111" s="75">
        <f>G112+G115+G122</f>
        <v>14944</v>
      </c>
      <c r="H111" s="177"/>
    </row>
    <row r="112" spans="1:7" ht="12.75">
      <c r="A112" s="25" t="s">
        <v>307</v>
      </c>
      <c r="B112" s="25"/>
      <c r="C112" s="64" t="s">
        <v>132</v>
      </c>
      <c r="D112" s="64" t="s">
        <v>128</v>
      </c>
      <c r="E112" s="64" t="s">
        <v>306</v>
      </c>
      <c r="F112" s="64"/>
      <c r="G112" s="75">
        <f>G113</f>
        <v>1780</v>
      </c>
    </row>
    <row r="113" spans="1:7" ht="19.5" customHeight="1">
      <c r="A113" s="118" t="s">
        <v>109</v>
      </c>
      <c r="B113" s="145"/>
      <c r="C113" s="64" t="s">
        <v>132</v>
      </c>
      <c r="D113" s="64" t="s">
        <v>128</v>
      </c>
      <c r="E113" s="64" t="s">
        <v>306</v>
      </c>
      <c r="F113" s="64" t="s">
        <v>106</v>
      </c>
      <c r="G113" s="75">
        <f>G114</f>
        <v>1780</v>
      </c>
    </row>
    <row r="114" spans="1:7" ht="14.25" customHeight="1">
      <c r="A114" s="118" t="s">
        <v>110</v>
      </c>
      <c r="B114" s="145"/>
      <c r="C114" s="64" t="s">
        <v>132</v>
      </c>
      <c r="D114" s="64" t="s">
        <v>128</v>
      </c>
      <c r="E114" s="64" t="s">
        <v>306</v>
      </c>
      <c r="F114" s="64" t="s">
        <v>207</v>
      </c>
      <c r="G114" s="75">
        <f>1680+100</f>
        <v>1780</v>
      </c>
    </row>
    <row r="115" spans="1:7" ht="12.75">
      <c r="A115" s="25" t="s">
        <v>6</v>
      </c>
      <c r="B115" s="25"/>
      <c r="C115" s="64" t="s">
        <v>132</v>
      </c>
      <c r="D115" s="64" t="s">
        <v>128</v>
      </c>
      <c r="E115" s="64" t="s">
        <v>305</v>
      </c>
      <c r="F115" s="64"/>
      <c r="G115" s="75">
        <f>G116+G118+G120</f>
        <v>11941</v>
      </c>
    </row>
    <row r="116" spans="1:7" ht="40.5" customHeight="1">
      <c r="A116" s="121" t="s">
        <v>104</v>
      </c>
      <c r="B116" s="147"/>
      <c r="C116" s="64" t="s">
        <v>132</v>
      </c>
      <c r="D116" s="64" t="s">
        <v>128</v>
      </c>
      <c r="E116" s="64" t="s">
        <v>305</v>
      </c>
      <c r="F116" s="64" t="s">
        <v>103</v>
      </c>
      <c r="G116" s="75">
        <f>G117</f>
        <v>9440</v>
      </c>
    </row>
    <row r="117" spans="1:7" ht="13.5" customHeight="1">
      <c r="A117" s="121" t="s">
        <v>58</v>
      </c>
      <c r="B117" s="147"/>
      <c r="C117" s="64" t="s">
        <v>132</v>
      </c>
      <c r="D117" s="64" t="s">
        <v>128</v>
      </c>
      <c r="E117" s="64" t="s">
        <v>305</v>
      </c>
      <c r="F117" s="64" t="s">
        <v>226</v>
      </c>
      <c r="G117" s="75">
        <v>9440</v>
      </c>
    </row>
    <row r="118" spans="1:7" ht="18" customHeight="1">
      <c r="A118" s="121" t="s">
        <v>109</v>
      </c>
      <c r="B118" s="147"/>
      <c r="C118" s="64" t="s">
        <v>132</v>
      </c>
      <c r="D118" s="64" t="s">
        <v>128</v>
      </c>
      <c r="E118" s="64" t="s">
        <v>305</v>
      </c>
      <c r="F118" s="64" t="s">
        <v>106</v>
      </c>
      <c r="G118" s="75">
        <f>G119</f>
        <v>2488</v>
      </c>
    </row>
    <row r="119" spans="1:7" ht="17.25" customHeight="1">
      <c r="A119" s="121" t="s">
        <v>110</v>
      </c>
      <c r="B119" s="147"/>
      <c r="C119" s="64" t="s">
        <v>132</v>
      </c>
      <c r="D119" s="64" t="s">
        <v>128</v>
      </c>
      <c r="E119" s="64" t="s">
        <v>305</v>
      </c>
      <c r="F119" s="64" t="s">
        <v>207</v>
      </c>
      <c r="G119" s="75">
        <v>2488</v>
      </c>
    </row>
    <row r="120" spans="1:7" ht="13.5" customHeight="1">
      <c r="A120" s="121" t="s">
        <v>111</v>
      </c>
      <c r="B120" s="147"/>
      <c r="C120" s="64" t="s">
        <v>132</v>
      </c>
      <c r="D120" s="64" t="s">
        <v>128</v>
      </c>
      <c r="E120" s="64" t="s">
        <v>305</v>
      </c>
      <c r="F120" s="64" t="s">
        <v>107</v>
      </c>
      <c r="G120" s="75">
        <f>G121</f>
        <v>13</v>
      </c>
    </row>
    <row r="121" spans="1:7" ht="15.75" customHeight="1">
      <c r="A121" s="121" t="s">
        <v>112</v>
      </c>
      <c r="B121" s="147"/>
      <c r="C121" s="64" t="s">
        <v>132</v>
      </c>
      <c r="D121" s="64" t="s">
        <v>128</v>
      </c>
      <c r="E121" s="64" t="s">
        <v>305</v>
      </c>
      <c r="F121" s="64" t="s">
        <v>108</v>
      </c>
      <c r="G121" s="75">
        <v>13</v>
      </c>
    </row>
    <row r="122" spans="1:7" ht="12.75">
      <c r="A122" s="147" t="s">
        <v>334</v>
      </c>
      <c r="B122" s="23"/>
      <c r="C122" s="64" t="s">
        <v>132</v>
      </c>
      <c r="D122" s="64" t="s">
        <v>128</v>
      </c>
      <c r="E122" s="64" t="s">
        <v>333</v>
      </c>
      <c r="F122" s="64"/>
      <c r="G122" s="75">
        <f>G123</f>
        <v>1223</v>
      </c>
    </row>
    <row r="123" spans="1:7" ht="13.5" customHeight="1">
      <c r="A123" s="121" t="s">
        <v>109</v>
      </c>
      <c r="B123" s="23"/>
      <c r="C123" s="64" t="s">
        <v>132</v>
      </c>
      <c r="D123" s="64" t="s">
        <v>128</v>
      </c>
      <c r="E123" s="64" t="s">
        <v>333</v>
      </c>
      <c r="F123" s="64" t="s">
        <v>106</v>
      </c>
      <c r="G123" s="75">
        <f>G124</f>
        <v>1223</v>
      </c>
    </row>
    <row r="124" spans="1:7" ht="18" customHeight="1">
      <c r="A124" s="121" t="s">
        <v>110</v>
      </c>
      <c r="B124" s="23"/>
      <c r="C124" s="64" t="s">
        <v>132</v>
      </c>
      <c r="D124" s="64" t="s">
        <v>128</v>
      </c>
      <c r="E124" s="64" t="s">
        <v>333</v>
      </c>
      <c r="F124" s="64" t="s">
        <v>207</v>
      </c>
      <c r="G124" s="75">
        <v>1223</v>
      </c>
    </row>
    <row r="125" spans="1:7" ht="17.25" customHeight="1">
      <c r="A125" s="34" t="s">
        <v>227</v>
      </c>
      <c r="B125" s="34"/>
      <c r="C125" s="70" t="s">
        <v>132</v>
      </c>
      <c r="D125" s="70" t="s">
        <v>228</v>
      </c>
      <c r="E125" s="70"/>
      <c r="F125" s="70"/>
      <c r="G125" s="87">
        <f>G126</f>
        <v>2020</v>
      </c>
    </row>
    <row r="126" spans="1:7" ht="12.75">
      <c r="A126" s="34" t="s">
        <v>309</v>
      </c>
      <c r="B126" s="34"/>
      <c r="C126" s="70" t="s">
        <v>132</v>
      </c>
      <c r="D126" s="70" t="s">
        <v>228</v>
      </c>
      <c r="E126" s="70" t="s">
        <v>22</v>
      </c>
      <c r="F126" s="70"/>
      <c r="G126" s="87">
        <f>G127+G130</f>
        <v>2020</v>
      </c>
    </row>
    <row r="127" spans="1:7" ht="12.75">
      <c r="A127" s="25" t="s">
        <v>229</v>
      </c>
      <c r="B127" s="25"/>
      <c r="C127" s="64" t="s">
        <v>132</v>
      </c>
      <c r="D127" s="64" t="s">
        <v>228</v>
      </c>
      <c r="E127" s="64" t="s">
        <v>308</v>
      </c>
      <c r="F127" s="64"/>
      <c r="G127" s="88">
        <f>G128</f>
        <v>20</v>
      </c>
    </row>
    <row r="128" spans="1:7" ht="15.75" customHeight="1">
      <c r="A128" s="25" t="s">
        <v>206</v>
      </c>
      <c r="B128" s="25"/>
      <c r="C128" s="64" t="s">
        <v>132</v>
      </c>
      <c r="D128" s="64" t="s">
        <v>228</v>
      </c>
      <c r="E128" s="64" t="s">
        <v>308</v>
      </c>
      <c r="F128" s="64" t="s">
        <v>106</v>
      </c>
      <c r="G128" s="89">
        <f>G129</f>
        <v>20</v>
      </c>
    </row>
    <row r="129" spans="1:7" ht="16.5" customHeight="1">
      <c r="A129" s="25" t="s">
        <v>310</v>
      </c>
      <c r="B129" s="25"/>
      <c r="C129" s="64" t="s">
        <v>132</v>
      </c>
      <c r="D129" s="64" t="s">
        <v>228</v>
      </c>
      <c r="E129" s="64" t="s">
        <v>308</v>
      </c>
      <c r="F129" s="64" t="s">
        <v>207</v>
      </c>
      <c r="G129" s="89">
        <v>20</v>
      </c>
    </row>
    <row r="130" spans="1:7" ht="42" customHeight="1">
      <c r="A130" s="34" t="s">
        <v>354</v>
      </c>
      <c r="B130" s="34"/>
      <c r="C130" s="70" t="s">
        <v>132</v>
      </c>
      <c r="D130" s="70" t="s">
        <v>228</v>
      </c>
      <c r="E130" s="70" t="s">
        <v>311</v>
      </c>
      <c r="F130" s="70"/>
      <c r="G130" s="87">
        <f>G131</f>
        <v>2000</v>
      </c>
    </row>
    <row r="131" spans="1:7" ht="12.75" customHeight="1">
      <c r="A131" s="121" t="s">
        <v>109</v>
      </c>
      <c r="B131" s="147"/>
      <c r="C131" s="64" t="s">
        <v>132</v>
      </c>
      <c r="D131" s="64" t="s">
        <v>228</v>
      </c>
      <c r="E131" s="70" t="s">
        <v>311</v>
      </c>
      <c r="F131" s="64" t="s">
        <v>106</v>
      </c>
      <c r="G131" s="75">
        <f>G132</f>
        <v>2000</v>
      </c>
    </row>
    <row r="132" spans="1:7" ht="15.75" customHeight="1">
      <c r="A132" s="121" t="s">
        <v>110</v>
      </c>
      <c r="B132" s="147"/>
      <c r="C132" s="64" t="s">
        <v>132</v>
      </c>
      <c r="D132" s="64" t="s">
        <v>228</v>
      </c>
      <c r="E132" s="70" t="s">
        <v>311</v>
      </c>
      <c r="F132" s="64" t="s">
        <v>207</v>
      </c>
      <c r="G132" s="75">
        <v>2000</v>
      </c>
    </row>
    <row r="133" spans="1:7" ht="12.75">
      <c r="A133" s="25" t="s">
        <v>230</v>
      </c>
      <c r="B133" s="25"/>
      <c r="C133" s="64" t="s">
        <v>133</v>
      </c>
      <c r="D133" s="64"/>
      <c r="E133" s="64"/>
      <c r="F133" s="64"/>
      <c r="G133" s="65">
        <f>G134+G143+G154</f>
        <v>61139</v>
      </c>
    </row>
    <row r="134" spans="1:7" ht="12.75">
      <c r="A134" s="37" t="s">
        <v>231</v>
      </c>
      <c r="B134" s="37"/>
      <c r="C134" s="64" t="s">
        <v>133</v>
      </c>
      <c r="D134" s="81" t="s">
        <v>131</v>
      </c>
      <c r="E134" s="78"/>
      <c r="F134" s="80"/>
      <c r="G134" s="82">
        <f>G135</f>
        <v>644</v>
      </c>
    </row>
    <row r="135" spans="1:7" ht="32.25" customHeight="1">
      <c r="A135" s="119" t="s">
        <v>170</v>
      </c>
      <c r="B135" s="119"/>
      <c r="C135" s="70" t="s">
        <v>133</v>
      </c>
      <c r="D135" s="90" t="s">
        <v>131</v>
      </c>
      <c r="E135" s="115" t="s">
        <v>169</v>
      </c>
      <c r="F135" s="47"/>
      <c r="G135" s="47">
        <f>G136+G140</f>
        <v>644</v>
      </c>
    </row>
    <row r="136" spans="1:7" ht="30" customHeight="1">
      <c r="A136" s="119" t="s">
        <v>173</v>
      </c>
      <c r="B136" s="119"/>
      <c r="C136" s="70" t="s">
        <v>133</v>
      </c>
      <c r="D136" s="90" t="s">
        <v>131</v>
      </c>
      <c r="E136" s="116" t="s">
        <v>164</v>
      </c>
      <c r="F136" s="47"/>
      <c r="G136" s="47">
        <f>G137</f>
        <v>50</v>
      </c>
    </row>
    <row r="137" spans="1:7" ht="38.25">
      <c r="A137" s="13" t="s">
        <v>61</v>
      </c>
      <c r="B137" s="13"/>
      <c r="C137" s="70" t="s">
        <v>133</v>
      </c>
      <c r="D137" s="90" t="s">
        <v>131</v>
      </c>
      <c r="E137" s="116" t="s">
        <v>151</v>
      </c>
      <c r="F137" s="47"/>
      <c r="G137" s="47">
        <f>G138</f>
        <v>50</v>
      </c>
    </row>
    <row r="138" spans="1:7" ht="12.75">
      <c r="A138" s="118" t="s">
        <v>109</v>
      </c>
      <c r="B138" s="145"/>
      <c r="C138" s="70" t="s">
        <v>133</v>
      </c>
      <c r="D138" s="90" t="s">
        <v>131</v>
      </c>
      <c r="E138" s="116" t="s">
        <v>151</v>
      </c>
      <c r="F138" s="47">
        <v>200</v>
      </c>
      <c r="G138" s="47">
        <f>G139</f>
        <v>50</v>
      </c>
    </row>
    <row r="139" spans="1:7" ht="12.75">
      <c r="A139" s="118" t="s">
        <v>110</v>
      </c>
      <c r="B139" s="145"/>
      <c r="C139" s="70" t="s">
        <v>133</v>
      </c>
      <c r="D139" s="90" t="s">
        <v>131</v>
      </c>
      <c r="E139" s="116" t="s">
        <v>151</v>
      </c>
      <c r="F139" s="47">
        <v>240</v>
      </c>
      <c r="G139" s="47">
        <v>50</v>
      </c>
    </row>
    <row r="140" spans="1:7" ht="42" customHeight="1">
      <c r="A140" s="55" t="s">
        <v>312</v>
      </c>
      <c r="B140" s="55"/>
      <c r="C140" s="70" t="s">
        <v>133</v>
      </c>
      <c r="D140" s="90" t="s">
        <v>131</v>
      </c>
      <c r="E140" s="79" t="s">
        <v>355</v>
      </c>
      <c r="F140" s="91"/>
      <c r="G140" s="82">
        <f>G141</f>
        <v>594</v>
      </c>
    </row>
    <row r="141" spans="1:7" ht="14.25" customHeight="1">
      <c r="A141" s="118" t="s">
        <v>109</v>
      </c>
      <c r="B141" s="145"/>
      <c r="C141" s="70" t="s">
        <v>133</v>
      </c>
      <c r="D141" s="90" t="s">
        <v>131</v>
      </c>
      <c r="E141" s="79" t="s">
        <v>355</v>
      </c>
      <c r="F141" s="91" t="s">
        <v>106</v>
      </c>
      <c r="G141" s="82">
        <f>G142</f>
        <v>594</v>
      </c>
    </row>
    <row r="142" spans="1:7" ht="16.5" customHeight="1">
      <c r="A142" s="118" t="s">
        <v>110</v>
      </c>
      <c r="B142" s="145"/>
      <c r="C142" s="70" t="s">
        <v>133</v>
      </c>
      <c r="D142" s="90" t="s">
        <v>131</v>
      </c>
      <c r="E142" s="79" t="s">
        <v>355</v>
      </c>
      <c r="F142" s="91" t="s">
        <v>207</v>
      </c>
      <c r="G142" s="82">
        <v>594</v>
      </c>
    </row>
    <row r="143" spans="1:7" ht="12.75">
      <c r="A143" s="25" t="s">
        <v>232</v>
      </c>
      <c r="B143" s="25"/>
      <c r="C143" s="64" t="s">
        <v>133</v>
      </c>
      <c r="D143" s="64" t="s">
        <v>128</v>
      </c>
      <c r="E143" s="64"/>
      <c r="F143" s="64"/>
      <c r="G143" s="57">
        <f>G144</f>
        <v>46452</v>
      </c>
    </row>
    <row r="144" spans="1:21" ht="15">
      <c r="A144" s="205" t="s">
        <v>175</v>
      </c>
      <c r="B144" s="227"/>
      <c r="C144" s="64" t="s">
        <v>133</v>
      </c>
      <c r="D144" s="64" t="s">
        <v>128</v>
      </c>
      <c r="E144" s="206" t="s">
        <v>167</v>
      </c>
      <c r="F144" s="207"/>
      <c r="G144" s="208">
        <f>G148+G145+G151</f>
        <v>46452</v>
      </c>
      <c r="H144" s="177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</row>
    <row r="145" spans="1:21" ht="12.75">
      <c r="A145" s="11" t="s">
        <v>313</v>
      </c>
      <c r="B145" s="11"/>
      <c r="C145" s="64" t="s">
        <v>133</v>
      </c>
      <c r="D145" s="64" t="s">
        <v>128</v>
      </c>
      <c r="E145" s="60" t="s">
        <v>314</v>
      </c>
      <c r="F145" s="47"/>
      <c r="G145" s="47">
        <f>G146</f>
        <v>4580</v>
      </c>
      <c r="H145" s="177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</row>
    <row r="146" spans="1:7" ht="12.75">
      <c r="A146" s="53" t="s">
        <v>109</v>
      </c>
      <c r="B146" s="138"/>
      <c r="C146" s="64" t="s">
        <v>133</v>
      </c>
      <c r="D146" s="64" t="s">
        <v>128</v>
      </c>
      <c r="E146" s="60" t="s">
        <v>314</v>
      </c>
      <c r="F146" s="48">
        <v>200</v>
      </c>
      <c r="G146" s="47">
        <f>G147</f>
        <v>4580</v>
      </c>
    </row>
    <row r="147" spans="1:7" ht="12.75">
      <c r="A147" s="53" t="s">
        <v>110</v>
      </c>
      <c r="B147" s="138"/>
      <c r="C147" s="64" t="s">
        <v>133</v>
      </c>
      <c r="D147" s="64" t="s">
        <v>128</v>
      </c>
      <c r="E147" s="60" t="s">
        <v>314</v>
      </c>
      <c r="F147" s="48">
        <v>240</v>
      </c>
      <c r="G147" s="47">
        <v>4580</v>
      </c>
    </row>
    <row r="148" spans="1:7" ht="12.75">
      <c r="A148" s="132" t="s">
        <v>241</v>
      </c>
      <c r="B148" s="134"/>
      <c r="C148" s="64" t="s">
        <v>133</v>
      </c>
      <c r="D148" s="64" t="s">
        <v>128</v>
      </c>
      <c r="E148" s="60" t="s">
        <v>242</v>
      </c>
      <c r="F148" s="47"/>
      <c r="G148" s="47">
        <f>G149</f>
        <v>5872</v>
      </c>
    </row>
    <row r="149" spans="1:7" ht="25.5">
      <c r="A149" s="54" t="s">
        <v>54</v>
      </c>
      <c r="B149" s="148"/>
      <c r="C149" s="64" t="s">
        <v>133</v>
      </c>
      <c r="D149" s="64" t="s">
        <v>128</v>
      </c>
      <c r="E149" s="60" t="s">
        <v>242</v>
      </c>
      <c r="F149" s="47">
        <v>400</v>
      </c>
      <c r="G149" s="47">
        <f>G150</f>
        <v>5872</v>
      </c>
    </row>
    <row r="150" spans="1:7" ht="12.75">
      <c r="A150" s="53" t="s">
        <v>55</v>
      </c>
      <c r="B150" s="138"/>
      <c r="C150" s="64" t="s">
        <v>133</v>
      </c>
      <c r="D150" s="64" t="s">
        <v>128</v>
      </c>
      <c r="E150" s="60" t="s">
        <v>242</v>
      </c>
      <c r="F150" s="47">
        <v>410</v>
      </c>
      <c r="G150" s="47">
        <f>9317+555-4000</f>
        <v>5872</v>
      </c>
    </row>
    <row r="151" spans="1:7" ht="25.5">
      <c r="A151" s="132" t="s">
        <v>434</v>
      </c>
      <c r="B151" s="134"/>
      <c r="C151" s="64" t="s">
        <v>133</v>
      </c>
      <c r="D151" s="64" t="s">
        <v>128</v>
      </c>
      <c r="E151" s="60" t="s">
        <v>433</v>
      </c>
      <c r="F151" s="47"/>
      <c r="G151" s="47">
        <f>G152</f>
        <v>36000</v>
      </c>
    </row>
    <row r="152" spans="1:7" ht="25.5">
      <c r="A152" s="54" t="s">
        <v>54</v>
      </c>
      <c r="B152" s="148"/>
      <c r="C152" s="64" t="s">
        <v>133</v>
      </c>
      <c r="D152" s="64" t="s">
        <v>128</v>
      </c>
      <c r="E152" s="60" t="s">
        <v>433</v>
      </c>
      <c r="F152" s="47">
        <v>400</v>
      </c>
      <c r="G152" s="47">
        <f>G153</f>
        <v>36000</v>
      </c>
    </row>
    <row r="153" spans="1:7" ht="12.75">
      <c r="A153" s="53" t="s">
        <v>55</v>
      </c>
      <c r="B153" s="138"/>
      <c r="C153" s="64" t="s">
        <v>133</v>
      </c>
      <c r="D153" s="64" t="s">
        <v>128</v>
      </c>
      <c r="E153" s="60" t="s">
        <v>433</v>
      </c>
      <c r="F153" s="47">
        <v>410</v>
      </c>
      <c r="G153" s="47">
        <v>36000</v>
      </c>
    </row>
    <row r="154" spans="1:7" ht="12.75">
      <c r="A154" s="37" t="s">
        <v>233</v>
      </c>
      <c r="B154" s="37"/>
      <c r="C154" s="64" t="s">
        <v>133</v>
      </c>
      <c r="D154" s="81" t="s">
        <v>127</v>
      </c>
      <c r="E154" s="78"/>
      <c r="F154" s="80"/>
      <c r="G154" s="57">
        <f>G155+G160</f>
        <v>14043</v>
      </c>
    </row>
    <row r="155" spans="1:7" ht="25.5">
      <c r="A155" s="119" t="s">
        <v>170</v>
      </c>
      <c r="B155" s="119"/>
      <c r="C155" s="70" t="s">
        <v>133</v>
      </c>
      <c r="D155" s="90" t="s">
        <v>127</v>
      </c>
      <c r="E155" s="115" t="s">
        <v>169</v>
      </c>
      <c r="F155" s="91"/>
      <c r="G155" s="57">
        <f>G156</f>
        <v>300</v>
      </c>
    </row>
    <row r="156" spans="1:7" ht="25.5">
      <c r="A156" s="119" t="s">
        <v>171</v>
      </c>
      <c r="B156" s="119"/>
      <c r="C156" s="70" t="s">
        <v>133</v>
      </c>
      <c r="D156" s="90" t="s">
        <v>127</v>
      </c>
      <c r="E156" s="115" t="s">
        <v>163</v>
      </c>
      <c r="F156" s="47"/>
      <c r="G156" s="47">
        <f>G157</f>
        <v>300</v>
      </c>
    </row>
    <row r="157" spans="1:7" ht="38.25">
      <c r="A157" s="119" t="s">
        <v>172</v>
      </c>
      <c r="B157" s="119"/>
      <c r="C157" s="70" t="s">
        <v>133</v>
      </c>
      <c r="D157" s="90" t="s">
        <v>127</v>
      </c>
      <c r="E157" s="116" t="s">
        <v>150</v>
      </c>
      <c r="F157" s="47"/>
      <c r="G157" s="47">
        <f>G158</f>
        <v>300</v>
      </c>
    </row>
    <row r="158" spans="1:7" ht="12.75">
      <c r="A158" s="121" t="s">
        <v>111</v>
      </c>
      <c r="B158" s="147"/>
      <c r="C158" s="70" t="s">
        <v>133</v>
      </c>
      <c r="D158" s="90" t="s">
        <v>127</v>
      </c>
      <c r="E158" s="116" t="s">
        <v>150</v>
      </c>
      <c r="F158" s="47">
        <v>800</v>
      </c>
      <c r="G158" s="47">
        <f>G159</f>
        <v>300</v>
      </c>
    </row>
    <row r="159" spans="1:7" ht="28.5" customHeight="1">
      <c r="A159" s="121" t="s">
        <v>62</v>
      </c>
      <c r="B159" s="147"/>
      <c r="C159" s="70" t="s">
        <v>133</v>
      </c>
      <c r="D159" s="90" t="s">
        <v>127</v>
      </c>
      <c r="E159" s="116" t="s">
        <v>150</v>
      </c>
      <c r="F159" s="47">
        <v>810</v>
      </c>
      <c r="G159" s="47">
        <v>300</v>
      </c>
    </row>
    <row r="160" spans="1:7" ht="38.25">
      <c r="A160" s="13" t="s">
        <v>351</v>
      </c>
      <c r="B160" s="13"/>
      <c r="C160" s="70" t="s">
        <v>133</v>
      </c>
      <c r="D160" s="90" t="s">
        <v>127</v>
      </c>
      <c r="E160" s="60" t="s">
        <v>189</v>
      </c>
      <c r="F160" s="59"/>
      <c r="G160" s="60">
        <f>G161+G168+G171</f>
        <v>13743</v>
      </c>
    </row>
    <row r="161" spans="1:7" ht="12.75">
      <c r="A161" s="13" t="s">
        <v>6</v>
      </c>
      <c r="B161" s="13"/>
      <c r="C161" s="70" t="s">
        <v>133</v>
      </c>
      <c r="D161" s="90" t="s">
        <v>127</v>
      </c>
      <c r="E161" s="51" t="s">
        <v>9</v>
      </c>
      <c r="F161" s="52"/>
      <c r="G161" s="51">
        <f>G162+G164+G166</f>
        <v>7525</v>
      </c>
    </row>
    <row r="162" spans="1:7" ht="38.25">
      <c r="A162" s="121" t="s">
        <v>104</v>
      </c>
      <c r="B162" s="147"/>
      <c r="C162" s="70" t="s">
        <v>133</v>
      </c>
      <c r="D162" s="90" t="s">
        <v>127</v>
      </c>
      <c r="E162" s="51" t="s">
        <v>9</v>
      </c>
      <c r="F162" s="60">
        <v>100</v>
      </c>
      <c r="G162" s="60">
        <f>G163</f>
        <v>4858</v>
      </c>
    </row>
    <row r="163" spans="1:7" ht="12.75">
      <c r="A163" s="121" t="s">
        <v>58</v>
      </c>
      <c r="B163" s="147"/>
      <c r="C163" s="70" t="s">
        <v>133</v>
      </c>
      <c r="D163" s="90" t="s">
        <v>127</v>
      </c>
      <c r="E163" s="51" t="s">
        <v>9</v>
      </c>
      <c r="F163" s="60">
        <v>110</v>
      </c>
      <c r="G163" s="60">
        <f>3468+1390</f>
        <v>4858</v>
      </c>
    </row>
    <row r="164" spans="1:7" ht="12.75">
      <c r="A164" s="121" t="s">
        <v>109</v>
      </c>
      <c r="B164" s="147"/>
      <c r="C164" s="70" t="s">
        <v>133</v>
      </c>
      <c r="D164" s="90" t="s">
        <v>127</v>
      </c>
      <c r="E164" s="51" t="s">
        <v>9</v>
      </c>
      <c r="F164" s="60">
        <v>200</v>
      </c>
      <c r="G164" s="60">
        <f>G165</f>
        <v>2646</v>
      </c>
    </row>
    <row r="165" spans="1:7" ht="12.75">
      <c r="A165" s="121" t="s">
        <v>110</v>
      </c>
      <c r="B165" s="147"/>
      <c r="C165" s="70" t="s">
        <v>133</v>
      </c>
      <c r="D165" s="70" t="s">
        <v>127</v>
      </c>
      <c r="E165" s="51" t="s">
        <v>9</v>
      </c>
      <c r="F165" s="60">
        <v>240</v>
      </c>
      <c r="G165" s="60">
        <f>1926+720</f>
        <v>2646</v>
      </c>
    </row>
    <row r="166" spans="1:7" ht="12.75">
      <c r="A166" s="121" t="s">
        <v>111</v>
      </c>
      <c r="B166" s="147"/>
      <c r="C166" s="70" t="s">
        <v>133</v>
      </c>
      <c r="D166" s="70" t="s">
        <v>127</v>
      </c>
      <c r="E166" s="51" t="s">
        <v>9</v>
      </c>
      <c r="F166" s="60">
        <v>800</v>
      </c>
      <c r="G166" s="60">
        <f>G167</f>
        <v>21</v>
      </c>
    </row>
    <row r="167" spans="1:7" ht="12.75">
      <c r="A167" s="121" t="s">
        <v>112</v>
      </c>
      <c r="B167" s="147"/>
      <c r="C167" s="70" t="s">
        <v>133</v>
      </c>
      <c r="D167" s="70" t="s">
        <v>127</v>
      </c>
      <c r="E167" s="51" t="s">
        <v>9</v>
      </c>
      <c r="F167" s="60">
        <v>850</v>
      </c>
      <c r="G167" s="60">
        <f>6+15</f>
        <v>21</v>
      </c>
    </row>
    <row r="168" spans="1:7" ht="12.75">
      <c r="A168" s="13" t="s">
        <v>301</v>
      </c>
      <c r="B168" s="190"/>
      <c r="C168" s="70" t="s">
        <v>133</v>
      </c>
      <c r="D168" s="70" t="s">
        <v>127</v>
      </c>
      <c r="E168" s="60" t="s">
        <v>330</v>
      </c>
      <c r="F168" s="60"/>
      <c r="G168" s="60">
        <f>G169</f>
        <v>4853</v>
      </c>
    </row>
    <row r="169" spans="1:7" ht="12.75">
      <c r="A169" s="53" t="s">
        <v>109</v>
      </c>
      <c r="B169" s="190"/>
      <c r="C169" s="70" t="s">
        <v>133</v>
      </c>
      <c r="D169" s="70" t="s">
        <v>127</v>
      </c>
      <c r="E169" s="60" t="s">
        <v>330</v>
      </c>
      <c r="F169" s="60">
        <v>200</v>
      </c>
      <c r="G169" s="60">
        <f>G170</f>
        <v>4853</v>
      </c>
    </row>
    <row r="170" spans="1:7" ht="12.75">
      <c r="A170" s="53" t="s">
        <v>110</v>
      </c>
      <c r="B170" s="190"/>
      <c r="C170" s="70" t="s">
        <v>133</v>
      </c>
      <c r="D170" s="70" t="s">
        <v>127</v>
      </c>
      <c r="E170" s="60" t="s">
        <v>330</v>
      </c>
      <c r="F170" s="60">
        <v>240</v>
      </c>
      <c r="G170" s="60">
        <f>6218-1365</f>
        <v>4853</v>
      </c>
    </row>
    <row r="171" spans="1:7" ht="12.75">
      <c r="A171" s="38" t="s">
        <v>381</v>
      </c>
      <c r="B171" s="190"/>
      <c r="C171" s="70" t="s">
        <v>133</v>
      </c>
      <c r="D171" s="70" t="s">
        <v>127</v>
      </c>
      <c r="E171" s="10" t="s">
        <v>382</v>
      </c>
      <c r="F171" s="60"/>
      <c r="G171" s="60">
        <f>G172</f>
        <v>1365</v>
      </c>
    </row>
    <row r="172" spans="1:7" ht="12.75">
      <c r="A172" s="53" t="s">
        <v>109</v>
      </c>
      <c r="B172" s="190"/>
      <c r="C172" s="70" t="s">
        <v>133</v>
      </c>
      <c r="D172" s="70" t="s">
        <v>127</v>
      </c>
      <c r="E172" s="10" t="s">
        <v>382</v>
      </c>
      <c r="F172" s="60">
        <v>200</v>
      </c>
      <c r="G172" s="60">
        <f>G173</f>
        <v>1365</v>
      </c>
    </row>
    <row r="173" spans="1:7" ht="12.75">
      <c r="A173" s="53" t="s">
        <v>110</v>
      </c>
      <c r="B173" s="190"/>
      <c r="C173" s="70" t="s">
        <v>133</v>
      </c>
      <c r="D173" s="70" t="s">
        <v>127</v>
      </c>
      <c r="E173" s="10" t="s">
        <v>382</v>
      </c>
      <c r="F173" s="60">
        <v>240</v>
      </c>
      <c r="G173" s="60">
        <v>1365</v>
      </c>
    </row>
    <row r="174" spans="1:7" ht="12.75">
      <c r="A174" s="34" t="s">
        <v>234</v>
      </c>
      <c r="B174" s="34"/>
      <c r="C174" s="70" t="s">
        <v>135</v>
      </c>
      <c r="D174" s="70"/>
      <c r="E174" s="70"/>
      <c r="F174" s="70"/>
      <c r="G174" s="87">
        <f>G175</f>
        <v>3312</v>
      </c>
    </row>
    <row r="175" spans="1:7" ht="12.75">
      <c r="A175" s="34" t="s">
        <v>235</v>
      </c>
      <c r="B175" s="34"/>
      <c r="C175" s="70" t="s">
        <v>135</v>
      </c>
      <c r="D175" s="70" t="s">
        <v>130</v>
      </c>
      <c r="E175" s="70"/>
      <c r="F175" s="70"/>
      <c r="G175" s="96">
        <f>G176+G181</f>
        <v>3312</v>
      </c>
    </row>
    <row r="176" spans="1:7" ht="25.5">
      <c r="A176" s="13" t="s">
        <v>365</v>
      </c>
      <c r="B176" s="13"/>
      <c r="C176" s="70" t="s">
        <v>135</v>
      </c>
      <c r="D176" s="70" t="s">
        <v>130</v>
      </c>
      <c r="E176" s="47" t="s">
        <v>179</v>
      </c>
      <c r="F176" s="47"/>
      <c r="G176" s="161">
        <f>G177</f>
        <v>2562</v>
      </c>
    </row>
    <row r="177" spans="1:7" ht="51">
      <c r="A177" s="13" t="s">
        <v>180</v>
      </c>
      <c r="B177" s="13"/>
      <c r="C177" s="70" t="s">
        <v>135</v>
      </c>
      <c r="D177" s="70" t="s">
        <v>130</v>
      </c>
      <c r="E177" s="47" t="s">
        <v>181</v>
      </c>
      <c r="F177" s="47"/>
      <c r="G177" s="161">
        <f>G178</f>
        <v>2562</v>
      </c>
    </row>
    <row r="178" spans="1:7" ht="12.75">
      <c r="A178" s="13" t="s">
        <v>183</v>
      </c>
      <c r="B178" s="17"/>
      <c r="C178" s="70" t="s">
        <v>135</v>
      </c>
      <c r="D178" s="70" t="s">
        <v>130</v>
      </c>
      <c r="E178" s="50" t="s">
        <v>5</v>
      </c>
      <c r="F178" s="50"/>
      <c r="G178" s="50">
        <f>G179</f>
        <v>2562</v>
      </c>
    </row>
    <row r="179" spans="1:7" ht="25.5">
      <c r="A179" s="54" t="s">
        <v>54</v>
      </c>
      <c r="B179" s="148"/>
      <c r="C179" s="70" t="s">
        <v>135</v>
      </c>
      <c r="D179" s="70" t="s">
        <v>130</v>
      </c>
      <c r="E179" s="50" t="s">
        <v>5</v>
      </c>
      <c r="F179" s="50">
        <v>400</v>
      </c>
      <c r="G179" s="50">
        <f>G180</f>
        <v>2562</v>
      </c>
    </row>
    <row r="180" spans="1:7" ht="12.75">
      <c r="A180" s="53" t="s">
        <v>55</v>
      </c>
      <c r="B180" s="138"/>
      <c r="C180" s="70" t="s">
        <v>135</v>
      </c>
      <c r="D180" s="70" t="s">
        <v>130</v>
      </c>
      <c r="E180" s="50" t="s">
        <v>5</v>
      </c>
      <c r="F180" s="50">
        <v>410</v>
      </c>
      <c r="G180" s="50">
        <v>2562</v>
      </c>
    </row>
    <row r="181" spans="1:7" ht="12.75">
      <c r="A181" s="34" t="s">
        <v>302</v>
      </c>
      <c r="B181" s="190"/>
      <c r="C181" s="70" t="s">
        <v>135</v>
      </c>
      <c r="D181" s="70" t="s">
        <v>130</v>
      </c>
      <c r="E181" s="70" t="s">
        <v>22</v>
      </c>
      <c r="F181" s="70"/>
      <c r="G181" s="96">
        <f>G182</f>
        <v>750</v>
      </c>
    </row>
    <row r="182" spans="1:7" ht="12.75">
      <c r="A182" s="25" t="s">
        <v>51</v>
      </c>
      <c r="B182" s="190"/>
      <c r="C182" s="70" t="s">
        <v>135</v>
      </c>
      <c r="D182" s="70" t="s">
        <v>130</v>
      </c>
      <c r="E182" s="70" t="s">
        <v>304</v>
      </c>
      <c r="F182" s="70"/>
      <c r="G182" s="96">
        <f>G183</f>
        <v>750</v>
      </c>
    </row>
    <row r="183" spans="1:7" ht="25.5">
      <c r="A183" s="54" t="s">
        <v>54</v>
      </c>
      <c r="B183" s="190"/>
      <c r="C183" s="70" t="s">
        <v>135</v>
      </c>
      <c r="D183" s="70" t="s">
        <v>130</v>
      </c>
      <c r="E183" s="70" t="s">
        <v>304</v>
      </c>
      <c r="F183" s="70" t="s">
        <v>52</v>
      </c>
      <c r="G183" s="96">
        <f>G184</f>
        <v>750</v>
      </c>
    </row>
    <row r="184" spans="1:7" ht="11.25" customHeight="1">
      <c r="A184" s="53" t="s">
        <v>55</v>
      </c>
      <c r="B184" s="190"/>
      <c r="C184" s="70" t="s">
        <v>135</v>
      </c>
      <c r="D184" s="70" t="s">
        <v>130</v>
      </c>
      <c r="E184" s="70" t="s">
        <v>304</v>
      </c>
      <c r="F184" s="70" t="s">
        <v>53</v>
      </c>
      <c r="G184" s="26">
        <v>750</v>
      </c>
    </row>
    <row r="185" spans="1:7" ht="12.75">
      <c r="A185" s="40" t="s">
        <v>236</v>
      </c>
      <c r="B185" s="138"/>
      <c r="C185" s="70" t="s">
        <v>129</v>
      </c>
      <c r="D185" s="70"/>
      <c r="E185" s="50"/>
      <c r="F185" s="50"/>
      <c r="G185" s="50">
        <f>G199+G186</f>
        <v>52434</v>
      </c>
    </row>
    <row r="186" spans="1:7" ht="12.75">
      <c r="A186" s="38" t="s">
        <v>296</v>
      </c>
      <c r="B186" s="138"/>
      <c r="C186" s="70" t="s">
        <v>129</v>
      </c>
      <c r="D186" s="70" t="s">
        <v>136</v>
      </c>
      <c r="E186" s="50"/>
      <c r="F186" s="50"/>
      <c r="G186" s="140">
        <f>G187+G195</f>
        <v>26783</v>
      </c>
    </row>
    <row r="187" spans="1:7" ht="25.5">
      <c r="A187" s="11" t="s">
        <v>348</v>
      </c>
      <c r="B187" s="11"/>
      <c r="C187" s="64" t="s">
        <v>129</v>
      </c>
      <c r="D187" s="64" t="s">
        <v>136</v>
      </c>
      <c r="E187" s="47" t="s">
        <v>186</v>
      </c>
      <c r="F187" s="47"/>
      <c r="G187" s="66">
        <f>G188</f>
        <v>25183</v>
      </c>
    </row>
    <row r="188" spans="1:7" ht="12.75">
      <c r="A188" s="11" t="s">
        <v>190</v>
      </c>
      <c r="B188" s="11"/>
      <c r="C188" s="64" t="s">
        <v>129</v>
      </c>
      <c r="D188" s="64" t="s">
        <v>136</v>
      </c>
      <c r="E188" s="47" t="s">
        <v>263</v>
      </c>
      <c r="F188" s="47"/>
      <c r="G188" s="66">
        <f>G189+G192</f>
        <v>25183</v>
      </c>
    </row>
    <row r="189" spans="1:7" ht="12.75">
      <c r="A189" s="25" t="s">
        <v>51</v>
      </c>
      <c r="B189" s="64"/>
      <c r="C189" s="64" t="s">
        <v>129</v>
      </c>
      <c r="D189" s="64" t="s">
        <v>136</v>
      </c>
      <c r="E189" s="47" t="s">
        <v>407</v>
      </c>
      <c r="F189" s="47"/>
      <c r="G189" s="66">
        <f>G190</f>
        <v>755</v>
      </c>
    </row>
    <row r="190" spans="1:7" ht="25.5">
      <c r="A190" s="54" t="s">
        <v>54</v>
      </c>
      <c r="B190" s="11"/>
      <c r="C190" s="64" t="s">
        <v>129</v>
      </c>
      <c r="D190" s="64" t="s">
        <v>136</v>
      </c>
      <c r="E190" s="47" t="s">
        <v>407</v>
      </c>
      <c r="F190" s="47">
        <v>400</v>
      </c>
      <c r="G190" s="66">
        <f>G191</f>
        <v>755</v>
      </c>
    </row>
    <row r="191" spans="1:7" ht="12.75">
      <c r="A191" s="53" t="s">
        <v>55</v>
      </c>
      <c r="B191" s="11"/>
      <c r="C191" s="64" t="s">
        <v>129</v>
      </c>
      <c r="D191" s="64" t="s">
        <v>136</v>
      </c>
      <c r="E191" s="47" t="s">
        <v>407</v>
      </c>
      <c r="F191" s="47">
        <v>410</v>
      </c>
      <c r="G191" s="66">
        <f>1+754</f>
        <v>755</v>
      </c>
    </row>
    <row r="192" spans="1:7" ht="12.75">
      <c r="A192" s="11" t="s">
        <v>408</v>
      </c>
      <c r="B192" s="11"/>
      <c r="C192" s="64" t="s">
        <v>129</v>
      </c>
      <c r="D192" s="64" t="s">
        <v>136</v>
      </c>
      <c r="E192" s="47" t="s">
        <v>409</v>
      </c>
      <c r="F192" s="47"/>
      <c r="G192" s="66">
        <f>G193</f>
        <v>24428</v>
      </c>
    </row>
    <row r="193" spans="1:7" ht="25.5">
      <c r="A193" s="54" t="s">
        <v>54</v>
      </c>
      <c r="B193" s="138"/>
      <c r="C193" s="64" t="s">
        <v>129</v>
      </c>
      <c r="D193" s="64" t="s">
        <v>136</v>
      </c>
      <c r="E193" s="47" t="s">
        <v>409</v>
      </c>
      <c r="F193" s="50">
        <v>400</v>
      </c>
      <c r="G193" s="50">
        <f>G194</f>
        <v>24428</v>
      </c>
    </row>
    <row r="194" spans="1:7" ht="12.75">
      <c r="A194" s="53" t="s">
        <v>55</v>
      </c>
      <c r="B194" s="138"/>
      <c r="C194" s="64" t="s">
        <v>129</v>
      </c>
      <c r="D194" s="64" t="s">
        <v>136</v>
      </c>
      <c r="E194" s="47" t="s">
        <v>409</v>
      </c>
      <c r="F194" s="50">
        <v>410</v>
      </c>
      <c r="G194" s="50">
        <v>24428</v>
      </c>
    </row>
    <row r="195" spans="1:7" ht="12.75">
      <c r="A195" s="123" t="s">
        <v>302</v>
      </c>
      <c r="B195" s="138"/>
      <c r="C195" s="64" t="s">
        <v>129</v>
      </c>
      <c r="D195" s="64" t="s">
        <v>136</v>
      </c>
      <c r="E195" s="47" t="s">
        <v>22</v>
      </c>
      <c r="F195" s="50"/>
      <c r="G195" s="50">
        <f>G197</f>
        <v>1600</v>
      </c>
    </row>
    <row r="196" spans="1:7" ht="12.75">
      <c r="A196" s="25" t="s">
        <v>51</v>
      </c>
      <c r="B196" s="138"/>
      <c r="C196" s="64" t="s">
        <v>129</v>
      </c>
      <c r="D196" s="64" t="s">
        <v>136</v>
      </c>
      <c r="E196" s="47" t="s">
        <v>304</v>
      </c>
      <c r="F196" s="50"/>
      <c r="G196" s="50">
        <f>G197</f>
        <v>1600</v>
      </c>
    </row>
    <row r="197" spans="1:7" ht="25.5">
      <c r="A197" s="54" t="s">
        <v>54</v>
      </c>
      <c r="B197" s="138"/>
      <c r="C197" s="64" t="s">
        <v>129</v>
      </c>
      <c r="D197" s="64" t="s">
        <v>136</v>
      </c>
      <c r="E197" s="47" t="s">
        <v>304</v>
      </c>
      <c r="F197" s="50">
        <v>400</v>
      </c>
      <c r="G197" s="50">
        <f>G198</f>
        <v>1600</v>
      </c>
    </row>
    <row r="198" spans="1:7" ht="12.75">
      <c r="A198" s="53" t="s">
        <v>55</v>
      </c>
      <c r="B198" s="138"/>
      <c r="C198" s="64" t="s">
        <v>129</v>
      </c>
      <c r="D198" s="64" t="s">
        <v>136</v>
      </c>
      <c r="E198" s="47" t="s">
        <v>304</v>
      </c>
      <c r="F198" s="50">
        <v>410</v>
      </c>
      <c r="G198" s="50">
        <v>1600</v>
      </c>
    </row>
    <row r="199" spans="1:7" ht="12.75">
      <c r="A199" s="38" t="s">
        <v>31</v>
      </c>
      <c r="B199" s="138"/>
      <c r="C199" s="70" t="s">
        <v>129</v>
      </c>
      <c r="D199" s="70" t="s">
        <v>128</v>
      </c>
      <c r="E199" s="50"/>
      <c r="F199" s="50"/>
      <c r="G199" s="50">
        <f>G200</f>
        <v>25651</v>
      </c>
    </row>
    <row r="200" spans="1:7" ht="12.75">
      <c r="A200" s="123" t="s">
        <v>302</v>
      </c>
      <c r="B200" s="123"/>
      <c r="C200" s="64" t="s">
        <v>129</v>
      </c>
      <c r="D200" s="64" t="s">
        <v>128</v>
      </c>
      <c r="E200" s="64" t="s">
        <v>22</v>
      </c>
      <c r="F200" s="64"/>
      <c r="G200" s="26">
        <f>G201+G207+G204</f>
        <v>25651</v>
      </c>
    </row>
    <row r="201" spans="1:7" ht="12.75">
      <c r="A201" s="25" t="s">
        <v>225</v>
      </c>
      <c r="B201" s="25"/>
      <c r="C201" s="64" t="s">
        <v>129</v>
      </c>
      <c r="D201" s="64" t="s">
        <v>128</v>
      </c>
      <c r="E201" s="64" t="s">
        <v>305</v>
      </c>
      <c r="F201" s="64"/>
      <c r="G201" s="26">
        <f>G202</f>
        <v>24854</v>
      </c>
    </row>
    <row r="202" spans="1:7" ht="25.5">
      <c r="A202" s="125" t="s">
        <v>59</v>
      </c>
      <c r="B202" s="141"/>
      <c r="C202" s="70" t="s">
        <v>129</v>
      </c>
      <c r="D202" s="70" t="s">
        <v>128</v>
      </c>
      <c r="E202" s="64" t="s">
        <v>305</v>
      </c>
      <c r="F202" s="70" t="s">
        <v>56</v>
      </c>
      <c r="G202" s="26">
        <f>G203</f>
        <v>24854</v>
      </c>
    </row>
    <row r="203" spans="1:7" ht="14.25" customHeight="1">
      <c r="A203" s="125" t="s">
        <v>83</v>
      </c>
      <c r="B203" s="141"/>
      <c r="C203" s="64" t="s">
        <v>129</v>
      </c>
      <c r="D203" s="64" t="s">
        <v>128</v>
      </c>
      <c r="E203" s="64" t="s">
        <v>305</v>
      </c>
      <c r="F203" s="64" t="s">
        <v>57</v>
      </c>
      <c r="G203" s="75">
        <v>24854</v>
      </c>
    </row>
    <row r="204" spans="1:7" ht="12.75">
      <c r="A204" s="25" t="s">
        <v>81</v>
      </c>
      <c r="B204" s="25"/>
      <c r="C204" s="64" t="s">
        <v>129</v>
      </c>
      <c r="D204" s="64" t="s">
        <v>128</v>
      </c>
      <c r="E204" s="64" t="s">
        <v>320</v>
      </c>
      <c r="F204" s="64"/>
      <c r="G204" s="75">
        <f>G205</f>
        <v>200</v>
      </c>
    </row>
    <row r="205" spans="1:7" ht="25.5">
      <c r="A205" s="125" t="s">
        <v>59</v>
      </c>
      <c r="B205" s="141"/>
      <c r="C205" s="64" t="s">
        <v>129</v>
      </c>
      <c r="D205" s="64" t="s">
        <v>128</v>
      </c>
      <c r="E205" s="64" t="s">
        <v>320</v>
      </c>
      <c r="F205" s="70" t="s">
        <v>56</v>
      </c>
      <c r="G205" s="75">
        <f>G206</f>
        <v>200</v>
      </c>
    </row>
    <row r="206" spans="1:7" ht="14.25" customHeight="1">
      <c r="A206" s="125" t="s">
        <v>83</v>
      </c>
      <c r="B206" s="141"/>
      <c r="C206" s="64" t="s">
        <v>129</v>
      </c>
      <c r="D206" s="64" t="s">
        <v>128</v>
      </c>
      <c r="E206" s="64" t="s">
        <v>320</v>
      </c>
      <c r="F206" s="64" t="s">
        <v>57</v>
      </c>
      <c r="G206" s="75">
        <v>200</v>
      </c>
    </row>
    <row r="207" spans="1:7" ht="38.25">
      <c r="A207" s="34" t="s">
        <v>283</v>
      </c>
      <c r="B207" s="34"/>
      <c r="C207" s="64" t="s">
        <v>129</v>
      </c>
      <c r="D207" s="64" t="s">
        <v>128</v>
      </c>
      <c r="E207" s="64" t="s">
        <v>321</v>
      </c>
      <c r="F207" s="64"/>
      <c r="G207" s="79">
        <f>G208</f>
        <v>597</v>
      </c>
    </row>
    <row r="208" spans="1:7" ht="25.5">
      <c r="A208" s="125" t="s">
        <v>59</v>
      </c>
      <c r="B208" s="141"/>
      <c r="C208" s="64" t="s">
        <v>129</v>
      </c>
      <c r="D208" s="64" t="s">
        <v>128</v>
      </c>
      <c r="E208" s="64" t="s">
        <v>321</v>
      </c>
      <c r="F208" s="70" t="s">
        <v>56</v>
      </c>
      <c r="G208" s="26">
        <f>G209</f>
        <v>597</v>
      </c>
    </row>
    <row r="209" spans="1:7" ht="13.5" customHeight="1">
      <c r="A209" s="125" t="s">
        <v>83</v>
      </c>
      <c r="B209" s="141"/>
      <c r="C209" s="64" t="s">
        <v>129</v>
      </c>
      <c r="D209" s="64" t="s">
        <v>128</v>
      </c>
      <c r="E209" s="64" t="s">
        <v>321</v>
      </c>
      <c r="F209" s="64" t="s">
        <v>57</v>
      </c>
      <c r="G209" s="79">
        <v>597</v>
      </c>
    </row>
    <row r="210" spans="1:18" ht="12.75">
      <c r="A210" s="25" t="s">
        <v>88</v>
      </c>
      <c r="B210" s="25"/>
      <c r="C210" s="64" t="s">
        <v>128</v>
      </c>
      <c r="D210" s="64"/>
      <c r="E210" s="64"/>
      <c r="F210" s="64"/>
      <c r="G210" s="87">
        <f>G211+G220+G241</f>
        <v>24171</v>
      </c>
      <c r="H210" s="177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</row>
    <row r="211" spans="1:18" ht="12.75">
      <c r="A211" s="25" t="s">
        <v>89</v>
      </c>
      <c r="B211" s="25"/>
      <c r="C211" s="64" t="s">
        <v>128</v>
      </c>
      <c r="D211" s="64" t="s">
        <v>136</v>
      </c>
      <c r="E211" s="64"/>
      <c r="F211" s="64"/>
      <c r="G211" s="87">
        <f>G212+G216</f>
        <v>9585.6</v>
      </c>
      <c r="H211" s="177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</row>
    <row r="212" spans="1:18" ht="25.5">
      <c r="A212" s="11" t="s">
        <v>366</v>
      </c>
      <c r="B212" s="25"/>
      <c r="C212" s="64" t="s">
        <v>128</v>
      </c>
      <c r="D212" s="64" t="s">
        <v>136</v>
      </c>
      <c r="E212" s="64" t="s">
        <v>187</v>
      </c>
      <c r="F212" s="64"/>
      <c r="G212" s="87">
        <f>G213</f>
        <v>8137.6</v>
      </c>
      <c r="H212" s="177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</row>
    <row r="213" spans="1:7" ht="25.5">
      <c r="A213" s="121" t="s">
        <v>364</v>
      </c>
      <c r="B213" s="147"/>
      <c r="C213" s="94" t="s">
        <v>128</v>
      </c>
      <c r="D213" s="94" t="s">
        <v>136</v>
      </c>
      <c r="E213" s="64" t="s">
        <v>20</v>
      </c>
      <c r="F213" s="64"/>
      <c r="G213" s="65">
        <f>G214</f>
        <v>8137.6</v>
      </c>
    </row>
    <row r="214" spans="1:7" ht="25.5">
      <c r="A214" s="124" t="s">
        <v>59</v>
      </c>
      <c r="B214" s="150"/>
      <c r="C214" s="94" t="s">
        <v>128</v>
      </c>
      <c r="D214" s="94" t="s">
        <v>136</v>
      </c>
      <c r="E214" s="64" t="s">
        <v>20</v>
      </c>
      <c r="F214" s="64" t="s">
        <v>56</v>
      </c>
      <c r="G214" s="65">
        <f>G215</f>
        <v>8137.6</v>
      </c>
    </row>
    <row r="215" spans="1:7" ht="14.25" customHeight="1">
      <c r="A215" s="124" t="s">
        <v>83</v>
      </c>
      <c r="B215" s="150"/>
      <c r="C215" s="94" t="s">
        <v>128</v>
      </c>
      <c r="D215" s="94" t="s">
        <v>136</v>
      </c>
      <c r="E215" s="64" t="s">
        <v>20</v>
      </c>
      <c r="F215" s="64" t="s">
        <v>57</v>
      </c>
      <c r="G215" s="65">
        <f>7925.6+212</f>
        <v>8137.6</v>
      </c>
    </row>
    <row r="216" spans="1:7" ht="12.75">
      <c r="A216" s="150" t="s">
        <v>302</v>
      </c>
      <c r="B216" s="150"/>
      <c r="C216" s="94" t="s">
        <v>128</v>
      </c>
      <c r="D216" s="94" t="s">
        <v>136</v>
      </c>
      <c r="E216" s="64" t="s">
        <v>22</v>
      </c>
      <c r="F216" s="64"/>
      <c r="G216" s="65">
        <f>G217</f>
        <v>1448</v>
      </c>
    </row>
    <row r="217" spans="1:7" ht="38.25">
      <c r="A217" s="128" t="s">
        <v>359</v>
      </c>
      <c r="B217" s="150"/>
      <c r="C217" s="94" t="s">
        <v>128</v>
      </c>
      <c r="D217" s="94" t="s">
        <v>136</v>
      </c>
      <c r="E217" s="64" t="s">
        <v>344</v>
      </c>
      <c r="F217" s="64"/>
      <c r="G217" s="65">
        <f>G218</f>
        <v>1448</v>
      </c>
    </row>
    <row r="218" spans="1:7" ht="25.5">
      <c r="A218" s="124" t="s">
        <v>59</v>
      </c>
      <c r="B218" s="150"/>
      <c r="C218" s="94" t="s">
        <v>128</v>
      </c>
      <c r="D218" s="94" t="s">
        <v>136</v>
      </c>
      <c r="E218" s="64" t="s">
        <v>344</v>
      </c>
      <c r="F218" s="64" t="s">
        <v>56</v>
      </c>
      <c r="G218" s="65">
        <f>G219</f>
        <v>1448</v>
      </c>
    </row>
    <row r="219" spans="1:7" ht="11.25" customHeight="1">
      <c r="A219" s="124" t="s">
        <v>83</v>
      </c>
      <c r="B219" s="150"/>
      <c r="C219" s="94" t="s">
        <v>128</v>
      </c>
      <c r="D219" s="94" t="s">
        <v>136</v>
      </c>
      <c r="E219" s="64" t="s">
        <v>344</v>
      </c>
      <c r="F219" s="64" t="s">
        <v>57</v>
      </c>
      <c r="G219" s="65">
        <v>1448</v>
      </c>
    </row>
    <row r="220" spans="1:7" ht="12.75">
      <c r="A220" s="38" t="s">
        <v>90</v>
      </c>
      <c r="B220" s="38"/>
      <c r="C220" s="94" t="s">
        <v>128</v>
      </c>
      <c r="D220" s="94" t="s">
        <v>130</v>
      </c>
      <c r="E220" s="64"/>
      <c r="F220" s="64"/>
      <c r="G220" s="65">
        <f>G221+G237</f>
        <v>12985.4</v>
      </c>
    </row>
    <row r="221" spans="1:7" ht="25.5">
      <c r="A221" s="11" t="s">
        <v>349</v>
      </c>
      <c r="B221" s="38"/>
      <c r="C221" s="94" t="s">
        <v>128</v>
      </c>
      <c r="D221" s="94" t="s">
        <v>130</v>
      </c>
      <c r="E221" s="64" t="s">
        <v>187</v>
      </c>
      <c r="F221" s="64"/>
      <c r="G221" s="65">
        <f>G222+G225+G231+G234+G228</f>
        <v>11985.4</v>
      </c>
    </row>
    <row r="222" spans="1:7" ht="12.75">
      <c r="A222" s="25" t="s">
        <v>327</v>
      </c>
      <c r="B222" s="25"/>
      <c r="C222" s="94" t="s">
        <v>128</v>
      </c>
      <c r="D222" s="94" t="s">
        <v>130</v>
      </c>
      <c r="E222" s="64" t="s">
        <v>325</v>
      </c>
      <c r="F222" s="64"/>
      <c r="G222" s="65">
        <f>G223</f>
        <v>700</v>
      </c>
    </row>
    <row r="223" spans="1:7" ht="25.5">
      <c r="A223" s="62" t="s">
        <v>59</v>
      </c>
      <c r="B223" s="137"/>
      <c r="C223" s="94" t="s">
        <v>128</v>
      </c>
      <c r="D223" s="94" t="s">
        <v>130</v>
      </c>
      <c r="E223" s="64" t="s">
        <v>325</v>
      </c>
      <c r="F223" s="64" t="s">
        <v>56</v>
      </c>
      <c r="G223" s="65">
        <f>G224</f>
        <v>700</v>
      </c>
    </row>
    <row r="224" spans="1:7" ht="16.5" customHeight="1">
      <c r="A224" s="62" t="s">
        <v>83</v>
      </c>
      <c r="B224" s="137"/>
      <c r="C224" s="94" t="s">
        <v>128</v>
      </c>
      <c r="D224" s="94" t="s">
        <v>130</v>
      </c>
      <c r="E224" s="64" t="s">
        <v>325</v>
      </c>
      <c r="F224" s="64" t="s">
        <v>57</v>
      </c>
      <c r="G224" s="65">
        <v>700</v>
      </c>
    </row>
    <row r="225" spans="1:7" ht="12.75">
      <c r="A225" s="25" t="s">
        <v>4</v>
      </c>
      <c r="B225" s="25"/>
      <c r="C225" s="94" t="s">
        <v>128</v>
      </c>
      <c r="D225" s="94" t="s">
        <v>130</v>
      </c>
      <c r="E225" s="64" t="s">
        <v>326</v>
      </c>
      <c r="F225" s="64"/>
      <c r="G225" s="65">
        <f>G226</f>
        <v>1250</v>
      </c>
    </row>
    <row r="226" spans="1:7" ht="25.5">
      <c r="A226" s="62" t="s">
        <v>59</v>
      </c>
      <c r="B226" s="137"/>
      <c r="C226" s="94" t="s">
        <v>128</v>
      </c>
      <c r="D226" s="94" t="s">
        <v>130</v>
      </c>
      <c r="E226" s="64" t="s">
        <v>326</v>
      </c>
      <c r="F226" s="64" t="s">
        <v>56</v>
      </c>
      <c r="G226" s="65">
        <f>G227</f>
        <v>1250</v>
      </c>
    </row>
    <row r="227" spans="1:7" ht="15" customHeight="1">
      <c r="A227" s="62" t="s">
        <v>83</v>
      </c>
      <c r="B227" s="137"/>
      <c r="C227" s="94" t="s">
        <v>128</v>
      </c>
      <c r="D227" s="94" t="s">
        <v>130</v>
      </c>
      <c r="E227" s="64" t="s">
        <v>326</v>
      </c>
      <c r="F227" s="64" t="s">
        <v>57</v>
      </c>
      <c r="G227" s="65">
        <f>1400-150</f>
        <v>1250</v>
      </c>
    </row>
    <row r="228" spans="1:7" ht="15" customHeight="1">
      <c r="A228" s="11" t="s">
        <v>431</v>
      </c>
      <c r="B228" s="38"/>
      <c r="C228" s="94" t="s">
        <v>128</v>
      </c>
      <c r="D228" s="94" t="s">
        <v>130</v>
      </c>
      <c r="E228" s="64" t="s">
        <v>432</v>
      </c>
      <c r="F228" s="64"/>
      <c r="G228" s="65">
        <f>G229</f>
        <v>450</v>
      </c>
    </row>
    <row r="229" spans="1:7" ht="15" customHeight="1">
      <c r="A229" s="62" t="s">
        <v>59</v>
      </c>
      <c r="B229" s="38"/>
      <c r="C229" s="94" t="s">
        <v>128</v>
      </c>
      <c r="D229" s="94" t="s">
        <v>130</v>
      </c>
      <c r="E229" s="64" t="s">
        <v>432</v>
      </c>
      <c r="F229" s="64" t="s">
        <v>56</v>
      </c>
      <c r="G229" s="65">
        <f>G230</f>
        <v>450</v>
      </c>
    </row>
    <row r="230" spans="1:7" ht="15" customHeight="1">
      <c r="A230" s="62" t="s">
        <v>83</v>
      </c>
      <c r="B230" s="38"/>
      <c r="C230" s="94" t="s">
        <v>128</v>
      </c>
      <c r="D230" s="94" t="s">
        <v>130</v>
      </c>
      <c r="E230" s="64" t="s">
        <v>432</v>
      </c>
      <c r="F230" s="64" t="s">
        <v>57</v>
      </c>
      <c r="G230" s="65">
        <v>450</v>
      </c>
    </row>
    <row r="231" spans="1:7" ht="25.5">
      <c r="A231" s="121" t="s">
        <v>364</v>
      </c>
      <c r="B231" s="147"/>
      <c r="C231" s="94" t="s">
        <v>128</v>
      </c>
      <c r="D231" s="94" t="s">
        <v>130</v>
      </c>
      <c r="E231" s="64" t="s">
        <v>20</v>
      </c>
      <c r="F231" s="64"/>
      <c r="G231" s="65">
        <f>G232</f>
        <v>1277.4</v>
      </c>
    </row>
    <row r="232" spans="1:7" ht="25.5">
      <c r="A232" s="124" t="s">
        <v>59</v>
      </c>
      <c r="B232" s="150"/>
      <c r="C232" s="94" t="s">
        <v>128</v>
      </c>
      <c r="D232" s="94" t="s">
        <v>130</v>
      </c>
      <c r="E232" s="64" t="s">
        <v>20</v>
      </c>
      <c r="F232" s="64" t="s">
        <v>56</v>
      </c>
      <c r="G232" s="65">
        <f>G233</f>
        <v>1277.4</v>
      </c>
    </row>
    <row r="233" spans="1:7" ht="12" customHeight="1">
      <c r="A233" s="124" t="s">
        <v>83</v>
      </c>
      <c r="B233" s="150"/>
      <c r="C233" s="94" t="s">
        <v>128</v>
      </c>
      <c r="D233" s="94" t="s">
        <v>130</v>
      </c>
      <c r="E233" s="64" t="s">
        <v>20</v>
      </c>
      <c r="F233" s="64" t="s">
        <v>57</v>
      </c>
      <c r="G233" s="65">
        <f>1127.4+150</f>
        <v>1277.4</v>
      </c>
    </row>
    <row r="234" spans="1:7" ht="38.25">
      <c r="A234" s="128" t="s">
        <v>359</v>
      </c>
      <c r="B234" s="131"/>
      <c r="C234" s="94" t="s">
        <v>91</v>
      </c>
      <c r="D234" s="94" t="s">
        <v>92</v>
      </c>
      <c r="E234" s="94" t="s">
        <v>21</v>
      </c>
      <c r="F234" s="94"/>
      <c r="G234" s="100">
        <f>G235</f>
        <v>8308</v>
      </c>
    </row>
    <row r="235" spans="1:7" ht="25.5">
      <c r="A235" s="124" t="s">
        <v>59</v>
      </c>
      <c r="B235" s="150"/>
      <c r="C235" s="77" t="s">
        <v>128</v>
      </c>
      <c r="D235" s="77" t="s">
        <v>130</v>
      </c>
      <c r="E235" s="94" t="s">
        <v>21</v>
      </c>
      <c r="F235" s="64" t="s">
        <v>56</v>
      </c>
      <c r="G235" s="65">
        <f>G236</f>
        <v>8308</v>
      </c>
    </row>
    <row r="236" spans="1:7" ht="12.75" customHeight="1">
      <c r="A236" s="124" t="s">
        <v>83</v>
      </c>
      <c r="B236" s="150"/>
      <c r="C236" s="94" t="s">
        <v>128</v>
      </c>
      <c r="D236" s="94" t="s">
        <v>130</v>
      </c>
      <c r="E236" s="94" t="s">
        <v>21</v>
      </c>
      <c r="F236" s="64" t="s">
        <v>57</v>
      </c>
      <c r="G236" s="65">
        <v>8308</v>
      </c>
    </row>
    <row r="237" spans="1:8" ht="25.5">
      <c r="A237" s="13" t="s">
        <v>350</v>
      </c>
      <c r="B237" s="13"/>
      <c r="C237" s="94" t="s">
        <v>128</v>
      </c>
      <c r="D237" s="94" t="s">
        <v>130</v>
      </c>
      <c r="E237" s="50" t="s">
        <v>188</v>
      </c>
      <c r="F237" s="50"/>
      <c r="G237" s="47">
        <f>G238</f>
        <v>1000</v>
      </c>
      <c r="H237" s="177"/>
    </row>
    <row r="238" spans="1:8" ht="25.5">
      <c r="A238" s="17" t="s">
        <v>35</v>
      </c>
      <c r="B238" s="17"/>
      <c r="C238" s="94" t="s">
        <v>128</v>
      </c>
      <c r="D238" s="94" t="s">
        <v>130</v>
      </c>
      <c r="E238" s="51" t="s">
        <v>34</v>
      </c>
      <c r="F238" s="51"/>
      <c r="G238" s="60">
        <f>G239</f>
        <v>1000</v>
      </c>
      <c r="H238" s="177"/>
    </row>
    <row r="239" spans="1:7" ht="25.5">
      <c r="A239" s="62" t="s">
        <v>59</v>
      </c>
      <c r="B239" s="137"/>
      <c r="C239" s="94" t="s">
        <v>128</v>
      </c>
      <c r="D239" s="94" t="s">
        <v>130</v>
      </c>
      <c r="E239" s="51" t="s">
        <v>34</v>
      </c>
      <c r="F239" s="51">
        <v>600</v>
      </c>
      <c r="G239" s="51">
        <f>G240</f>
        <v>1000</v>
      </c>
    </row>
    <row r="240" spans="1:7" ht="12.75">
      <c r="A240" s="62" t="s">
        <v>83</v>
      </c>
      <c r="B240" s="137"/>
      <c r="C240" s="94" t="s">
        <v>128</v>
      </c>
      <c r="D240" s="94" t="s">
        <v>130</v>
      </c>
      <c r="E240" s="51" t="s">
        <v>34</v>
      </c>
      <c r="F240" s="51">
        <v>610</v>
      </c>
      <c r="G240" s="51">
        <v>1000</v>
      </c>
    </row>
    <row r="241" spans="1:7" ht="12.75">
      <c r="A241" s="38" t="s">
        <v>93</v>
      </c>
      <c r="B241" s="38"/>
      <c r="C241" s="94" t="s">
        <v>128</v>
      </c>
      <c r="D241" s="94" t="s">
        <v>133</v>
      </c>
      <c r="E241" s="51"/>
      <c r="F241" s="51"/>
      <c r="G241" s="169">
        <f>G242</f>
        <v>1600</v>
      </c>
    </row>
    <row r="242" spans="1:7" ht="25.5">
      <c r="A242" s="11" t="s">
        <v>349</v>
      </c>
      <c r="B242" s="38"/>
      <c r="C242" s="94" t="s">
        <v>128</v>
      </c>
      <c r="D242" s="94" t="s">
        <v>133</v>
      </c>
      <c r="E242" s="51" t="s">
        <v>187</v>
      </c>
      <c r="F242" s="51"/>
      <c r="G242" s="169">
        <f>G243</f>
        <v>1600</v>
      </c>
    </row>
    <row r="243" spans="1:7" ht="12.75">
      <c r="A243" s="25" t="s">
        <v>327</v>
      </c>
      <c r="B243" s="25"/>
      <c r="C243" s="94" t="s">
        <v>128</v>
      </c>
      <c r="D243" s="94" t="s">
        <v>133</v>
      </c>
      <c r="E243" s="64" t="s">
        <v>325</v>
      </c>
      <c r="F243" s="64"/>
      <c r="G243" s="65">
        <f>G244</f>
        <v>1600</v>
      </c>
    </row>
    <row r="244" spans="1:7" ht="25.5">
      <c r="A244" s="62" t="s">
        <v>59</v>
      </c>
      <c r="B244" s="137"/>
      <c r="C244" s="94" t="s">
        <v>128</v>
      </c>
      <c r="D244" s="94" t="s">
        <v>133</v>
      </c>
      <c r="E244" s="64" t="s">
        <v>325</v>
      </c>
      <c r="F244" s="64" t="s">
        <v>56</v>
      </c>
      <c r="G244" s="65">
        <f>G245</f>
        <v>1600</v>
      </c>
    </row>
    <row r="245" spans="1:7" ht="15" customHeight="1">
      <c r="A245" s="62" t="s">
        <v>83</v>
      </c>
      <c r="B245" s="137"/>
      <c r="C245" s="94" t="s">
        <v>128</v>
      </c>
      <c r="D245" s="94" t="s">
        <v>133</v>
      </c>
      <c r="E245" s="64" t="s">
        <v>325</v>
      </c>
      <c r="F245" s="64" t="s">
        <v>57</v>
      </c>
      <c r="G245" s="65">
        <v>1600</v>
      </c>
    </row>
    <row r="246" spans="1:7" ht="12.75">
      <c r="A246" s="25" t="s">
        <v>94</v>
      </c>
      <c r="B246" s="25"/>
      <c r="C246" s="64" t="s">
        <v>125</v>
      </c>
      <c r="D246" s="64"/>
      <c r="E246" s="64"/>
      <c r="F246" s="64"/>
      <c r="G246" s="65">
        <f>G247+G251+G271</f>
        <v>51381.2</v>
      </c>
    </row>
    <row r="247" spans="1:7" ht="12.75">
      <c r="A247" s="25" t="s">
        <v>95</v>
      </c>
      <c r="B247" s="25"/>
      <c r="C247" s="64" t="s">
        <v>125</v>
      </c>
      <c r="D247" s="64" t="s">
        <v>136</v>
      </c>
      <c r="E247" s="64"/>
      <c r="F247" s="64"/>
      <c r="G247" s="75">
        <f>G248</f>
        <v>8400</v>
      </c>
    </row>
    <row r="248" spans="1:7" ht="12.75">
      <c r="A248" s="25" t="s">
        <v>387</v>
      </c>
      <c r="B248" s="25"/>
      <c r="C248" s="64" t="s">
        <v>125</v>
      </c>
      <c r="D248" s="64" t="s">
        <v>136</v>
      </c>
      <c r="E248" s="64" t="s">
        <v>22</v>
      </c>
      <c r="F248" s="64"/>
      <c r="G248" s="75">
        <f>G249</f>
        <v>8400</v>
      </c>
    </row>
    <row r="249" spans="1:7" ht="25.5">
      <c r="A249" s="25" t="s">
        <v>96</v>
      </c>
      <c r="B249" s="25"/>
      <c r="C249" s="64" t="s">
        <v>125</v>
      </c>
      <c r="D249" s="64" t="s">
        <v>136</v>
      </c>
      <c r="E249" s="64" t="s">
        <v>23</v>
      </c>
      <c r="F249" s="64"/>
      <c r="G249" s="75">
        <f>G250</f>
        <v>8400</v>
      </c>
    </row>
    <row r="250" spans="1:7" ht="12.75" customHeight="1">
      <c r="A250" s="25" t="s">
        <v>97</v>
      </c>
      <c r="B250" s="25"/>
      <c r="C250" s="64" t="s">
        <v>125</v>
      </c>
      <c r="D250" s="64" t="s">
        <v>136</v>
      </c>
      <c r="E250" s="64" t="s">
        <v>23</v>
      </c>
      <c r="F250" s="64" t="s">
        <v>98</v>
      </c>
      <c r="G250" s="75">
        <v>8400</v>
      </c>
    </row>
    <row r="251" spans="1:7" ht="12.75">
      <c r="A251" s="38" t="s">
        <v>99</v>
      </c>
      <c r="B251" s="38"/>
      <c r="C251" s="68" t="s">
        <v>125</v>
      </c>
      <c r="D251" s="68" t="s">
        <v>132</v>
      </c>
      <c r="E251" s="68"/>
      <c r="F251" s="68"/>
      <c r="G251" s="162">
        <f>G257+G262+G252</f>
        <v>24372.2</v>
      </c>
    </row>
    <row r="252" spans="1:7" ht="25.5">
      <c r="A252" s="11" t="s">
        <v>348</v>
      </c>
      <c r="B252" s="11"/>
      <c r="C252" s="64" t="s">
        <v>125</v>
      </c>
      <c r="D252" s="64" t="s">
        <v>132</v>
      </c>
      <c r="E252" s="47" t="s">
        <v>186</v>
      </c>
      <c r="F252" s="68"/>
      <c r="G252" s="162">
        <f>G253</f>
        <v>40</v>
      </c>
    </row>
    <row r="253" spans="1:7" ht="12.75">
      <c r="A253" s="11" t="s">
        <v>191</v>
      </c>
      <c r="B253" s="7"/>
      <c r="C253" s="64" t="s">
        <v>125</v>
      </c>
      <c r="D253" s="64" t="s">
        <v>132</v>
      </c>
      <c r="E253" s="47" t="s">
        <v>25</v>
      </c>
      <c r="F253" s="68"/>
      <c r="G253" s="162">
        <f>G254</f>
        <v>40</v>
      </c>
    </row>
    <row r="254" spans="1:7" ht="63.75" customHeight="1">
      <c r="A254" s="237" t="s">
        <v>414</v>
      </c>
      <c r="B254" s="38"/>
      <c r="C254" s="68" t="s">
        <v>125</v>
      </c>
      <c r="D254" s="68" t="s">
        <v>132</v>
      </c>
      <c r="E254" s="68" t="s">
        <v>428</v>
      </c>
      <c r="F254" s="68"/>
      <c r="G254" s="162">
        <f>G255</f>
        <v>40</v>
      </c>
    </row>
    <row r="255" spans="1:7" ht="15.75" customHeight="1">
      <c r="A255" s="121" t="s">
        <v>73</v>
      </c>
      <c r="B255" s="38"/>
      <c r="C255" s="68" t="s">
        <v>125</v>
      </c>
      <c r="D255" s="68" t="s">
        <v>132</v>
      </c>
      <c r="E255" s="68" t="s">
        <v>428</v>
      </c>
      <c r="F255" s="68" t="s">
        <v>70</v>
      </c>
      <c r="G255" s="162">
        <f>G256</f>
        <v>40</v>
      </c>
    </row>
    <row r="256" spans="1:7" ht="25.5">
      <c r="A256" s="121" t="s">
        <v>75</v>
      </c>
      <c r="B256" s="38"/>
      <c r="C256" s="68" t="s">
        <v>125</v>
      </c>
      <c r="D256" s="68" t="s">
        <v>132</v>
      </c>
      <c r="E256" s="68" t="s">
        <v>428</v>
      </c>
      <c r="F256" s="68" t="s">
        <v>72</v>
      </c>
      <c r="G256" s="162">
        <v>40</v>
      </c>
    </row>
    <row r="257" spans="1:7" ht="25.5">
      <c r="A257" s="17" t="s">
        <v>365</v>
      </c>
      <c r="B257" s="17"/>
      <c r="C257" s="68" t="s">
        <v>125</v>
      </c>
      <c r="D257" s="68" t="s">
        <v>132</v>
      </c>
      <c r="E257" s="50" t="s">
        <v>179</v>
      </c>
      <c r="F257" s="50"/>
      <c r="G257" s="50">
        <f>G258</f>
        <v>2816</v>
      </c>
    </row>
    <row r="258" spans="1:7" ht="51">
      <c r="A258" s="13" t="s">
        <v>180</v>
      </c>
      <c r="B258" s="17"/>
      <c r="C258" s="68" t="s">
        <v>125</v>
      </c>
      <c r="D258" s="68" t="s">
        <v>132</v>
      </c>
      <c r="E258" s="50" t="s">
        <v>181</v>
      </c>
      <c r="F258" s="50"/>
      <c r="G258" s="50">
        <f>G259</f>
        <v>2816</v>
      </c>
    </row>
    <row r="259" spans="1:7" ht="25.5">
      <c r="A259" s="17" t="s">
        <v>184</v>
      </c>
      <c r="B259" s="17"/>
      <c r="C259" s="68" t="s">
        <v>125</v>
      </c>
      <c r="D259" s="68" t="s">
        <v>132</v>
      </c>
      <c r="E259" s="50" t="s">
        <v>182</v>
      </c>
      <c r="F259" s="50"/>
      <c r="G259" s="50">
        <f>G260</f>
        <v>2816</v>
      </c>
    </row>
    <row r="260" spans="1:7" ht="12.75">
      <c r="A260" s="121" t="s">
        <v>73</v>
      </c>
      <c r="B260" s="147"/>
      <c r="C260" s="68" t="s">
        <v>125</v>
      </c>
      <c r="D260" s="68" t="s">
        <v>132</v>
      </c>
      <c r="E260" s="50" t="s">
        <v>182</v>
      </c>
      <c r="F260" s="50">
        <v>300</v>
      </c>
      <c r="G260" s="50">
        <f>G261</f>
        <v>2816</v>
      </c>
    </row>
    <row r="261" spans="1:7" ht="25.5">
      <c r="A261" s="121" t="s">
        <v>75</v>
      </c>
      <c r="B261" s="147"/>
      <c r="C261" s="68" t="s">
        <v>125</v>
      </c>
      <c r="D261" s="68" t="s">
        <v>132</v>
      </c>
      <c r="E261" s="50" t="s">
        <v>182</v>
      </c>
      <c r="F261" s="50">
        <v>320</v>
      </c>
      <c r="G261" s="50">
        <f>1595+786+435</f>
        <v>2816</v>
      </c>
    </row>
    <row r="262" spans="1:7" ht="12.75">
      <c r="A262" s="25" t="s">
        <v>387</v>
      </c>
      <c r="B262" s="147"/>
      <c r="C262" s="68" t="s">
        <v>125</v>
      </c>
      <c r="D262" s="68" t="s">
        <v>132</v>
      </c>
      <c r="E262" s="50" t="s">
        <v>22</v>
      </c>
      <c r="F262" s="50"/>
      <c r="G262" s="235">
        <f>G263+G266</f>
        <v>21516.2</v>
      </c>
    </row>
    <row r="263" spans="1:7" ht="39.75" customHeight="1">
      <c r="A263" s="234" t="s">
        <v>389</v>
      </c>
      <c r="B263" s="147"/>
      <c r="C263" s="68" t="s">
        <v>125</v>
      </c>
      <c r="D263" s="68" t="s">
        <v>132</v>
      </c>
      <c r="E263" s="50" t="s">
        <v>386</v>
      </c>
      <c r="F263" s="50"/>
      <c r="G263" s="50">
        <f>G264</f>
        <v>895.2</v>
      </c>
    </row>
    <row r="264" spans="1:7" ht="12.75">
      <c r="A264" s="121" t="s">
        <v>73</v>
      </c>
      <c r="B264" s="147"/>
      <c r="C264" s="68" t="s">
        <v>125</v>
      </c>
      <c r="D264" s="68" t="s">
        <v>132</v>
      </c>
      <c r="E264" s="50" t="s">
        <v>386</v>
      </c>
      <c r="F264" s="50">
        <v>300</v>
      </c>
      <c r="G264" s="50">
        <f>G265</f>
        <v>895.2</v>
      </c>
    </row>
    <row r="265" spans="1:7" ht="12.75">
      <c r="A265" s="121" t="s">
        <v>74</v>
      </c>
      <c r="B265" s="147"/>
      <c r="C265" s="68" t="s">
        <v>125</v>
      </c>
      <c r="D265" s="68" t="s">
        <v>132</v>
      </c>
      <c r="E265" s="50" t="s">
        <v>386</v>
      </c>
      <c r="F265" s="50">
        <v>310</v>
      </c>
      <c r="G265" s="50">
        <v>895.2</v>
      </c>
    </row>
    <row r="266" spans="1:7" ht="25.5">
      <c r="A266" s="39" t="s">
        <v>100</v>
      </c>
      <c r="B266" s="39"/>
      <c r="C266" s="68" t="s">
        <v>125</v>
      </c>
      <c r="D266" s="68" t="s">
        <v>132</v>
      </c>
      <c r="E266" s="68" t="s">
        <v>24</v>
      </c>
      <c r="F266" s="68"/>
      <c r="G266" s="101">
        <f>G269+G267</f>
        <v>20621</v>
      </c>
    </row>
    <row r="267" spans="1:7" ht="14.25" customHeight="1">
      <c r="A267" s="121" t="s">
        <v>109</v>
      </c>
      <c r="B267" s="39"/>
      <c r="C267" s="68" t="s">
        <v>125</v>
      </c>
      <c r="D267" s="68" t="s">
        <v>132</v>
      </c>
      <c r="E267" s="68" t="s">
        <v>24</v>
      </c>
      <c r="F267" s="68" t="s">
        <v>106</v>
      </c>
      <c r="G267" s="101">
        <f>G268</f>
        <v>210</v>
      </c>
    </row>
    <row r="268" spans="1:7" ht="15" customHeight="1">
      <c r="A268" s="121" t="s">
        <v>110</v>
      </c>
      <c r="B268" s="39"/>
      <c r="C268" s="68" t="s">
        <v>125</v>
      </c>
      <c r="D268" s="68" t="s">
        <v>132</v>
      </c>
      <c r="E268" s="68" t="s">
        <v>24</v>
      </c>
      <c r="F268" s="68" t="s">
        <v>207</v>
      </c>
      <c r="G268" s="101">
        <v>210</v>
      </c>
    </row>
    <row r="269" spans="1:7" ht="12.75" customHeight="1">
      <c r="A269" s="121" t="s">
        <v>73</v>
      </c>
      <c r="B269" s="147"/>
      <c r="C269" s="68" t="s">
        <v>125</v>
      </c>
      <c r="D269" s="68" t="s">
        <v>132</v>
      </c>
      <c r="E269" s="68" t="s">
        <v>24</v>
      </c>
      <c r="F269" s="68" t="s">
        <v>70</v>
      </c>
      <c r="G269" s="101">
        <f>G270</f>
        <v>20411</v>
      </c>
    </row>
    <row r="270" spans="1:7" ht="12" customHeight="1">
      <c r="A270" s="129" t="s">
        <v>74</v>
      </c>
      <c r="B270" s="151"/>
      <c r="C270" s="68" t="s">
        <v>125</v>
      </c>
      <c r="D270" s="68" t="s">
        <v>132</v>
      </c>
      <c r="E270" s="68" t="s">
        <v>24</v>
      </c>
      <c r="F270" s="102" t="s">
        <v>71</v>
      </c>
      <c r="G270" s="101">
        <v>20411</v>
      </c>
    </row>
    <row r="271" spans="1:7" ht="12.75">
      <c r="A271" s="38" t="s">
        <v>101</v>
      </c>
      <c r="B271" s="38"/>
      <c r="C271" s="68" t="s">
        <v>125</v>
      </c>
      <c r="D271" s="68" t="s">
        <v>133</v>
      </c>
      <c r="E271" s="68"/>
      <c r="F271" s="68"/>
      <c r="G271" s="163">
        <f>G272</f>
        <v>18609</v>
      </c>
    </row>
    <row r="272" spans="1:7" ht="12.75">
      <c r="A272" s="25" t="s">
        <v>387</v>
      </c>
      <c r="B272" s="38"/>
      <c r="C272" s="68" t="s">
        <v>125</v>
      </c>
      <c r="D272" s="68" t="s">
        <v>133</v>
      </c>
      <c r="E272" s="68" t="s">
        <v>22</v>
      </c>
      <c r="F272" s="68"/>
      <c r="G272" s="163">
        <f>G273</f>
        <v>18609</v>
      </c>
    </row>
    <row r="273" spans="1:7" ht="38.25">
      <c r="A273" s="130" t="s">
        <v>358</v>
      </c>
      <c r="B273" s="153"/>
      <c r="C273" s="102" t="s">
        <v>125</v>
      </c>
      <c r="D273" s="102" t="s">
        <v>133</v>
      </c>
      <c r="E273" s="68" t="s">
        <v>388</v>
      </c>
      <c r="F273" s="102"/>
      <c r="G273" s="101">
        <f>G274</f>
        <v>18609</v>
      </c>
    </row>
    <row r="274" spans="1:7" ht="25.5">
      <c r="A274" s="54" t="s">
        <v>54</v>
      </c>
      <c r="B274" s="153"/>
      <c r="C274" s="102" t="s">
        <v>125</v>
      </c>
      <c r="D274" s="102" t="s">
        <v>133</v>
      </c>
      <c r="E274" s="68" t="s">
        <v>388</v>
      </c>
      <c r="F274" s="102" t="s">
        <v>52</v>
      </c>
      <c r="G274" s="101">
        <f>G275</f>
        <v>18609</v>
      </c>
    </row>
    <row r="275" spans="1:7" ht="14.25" customHeight="1">
      <c r="A275" s="54" t="s">
        <v>55</v>
      </c>
      <c r="C275" s="102" t="s">
        <v>125</v>
      </c>
      <c r="D275" s="102" t="s">
        <v>133</v>
      </c>
      <c r="E275" s="68" t="s">
        <v>388</v>
      </c>
      <c r="F275" s="102" t="s">
        <v>53</v>
      </c>
      <c r="G275" s="101">
        <v>18609</v>
      </c>
    </row>
    <row r="276" spans="1:8" s="209" customFormat="1" ht="12.75">
      <c r="A276" s="38" t="s">
        <v>115</v>
      </c>
      <c r="B276" s="38"/>
      <c r="C276" s="68" t="s">
        <v>126</v>
      </c>
      <c r="D276" s="68"/>
      <c r="E276" s="68"/>
      <c r="F276" s="68"/>
      <c r="G276" s="112">
        <f>G277+G285</f>
        <v>205526.1</v>
      </c>
      <c r="H276" s="177"/>
    </row>
    <row r="277" spans="1:7" ht="12.75">
      <c r="A277" s="38" t="s">
        <v>116</v>
      </c>
      <c r="B277" s="153"/>
      <c r="C277" s="78">
        <v>11</v>
      </c>
      <c r="D277" s="77" t="s">
        <v>136</v>
      </c>
      <c r="E277" s="78"/>
      <c r="F277" s="78"/>
      <c r="G277" s="78">
        <f>G278</f>
        <v>194326.1</v>
      </c>
    </row>
    <row r="278" spans="1:7" ht="25.5">
      <c r="A278" s="11" t="s">
        <v>178</v>
      </c>
      <c r="B278" s="153"/>
      <c r="C278" s="78">
        <v>11</v>
      </c>
      <c r="D278" s="77" t="s">
        <v>136</v>
      </c>
      <c r="E278" s="78" t="s">
        <v>26</v>
      </c>
      <c r="F278" s="78"/>
      <c r="G278" s="78">
        <f>G279+G282</f>
        <v>194326.1</v>
      </c>
    </row>
    <row r="279" spans="1:7" ht="15.75" customHeight="1">
      <c r="A279" s="138" t="s">
        <v>287</v>
      </c>
      <c r="B279" s="153"/>
      <c r="C279" s="78">
        <v>11</v>
      </c>
      <c r="D279" s="77" t="s">
        <v>136</v>
      </c>
      <c r="E279" s="60" t="s">
        <v>285</v>
      </c>
      <c r="F279" s="47"/>
      <c r="G279" s="78">
        <f>G280</f>
        <v>9250</v>
      </c>
    </row>
    <row r="280" spans="1:7" ht="25.5">
      <c r="A280" s="54" t="s">
        <v>54</v>
      </c>
      <c r="B280" s="153"/>
      <c r="C280" s="78">
        <v>11</v>
      </c>
      <c r="D280" s="77" t="s">
        <v>136</v>
      </c>
      <c r="E280" s="60" t="s">
        <v>285</v>
      </c>
      <c r="F280" s="47">
        <v>400</v>
      </c>
      <c r="G280" s="78">
        <f>G281</f>
        <v>9250</v>
      </c>
    </row>
    <row r="281" spans="1:7" ht="15" customHeight="1">
      <c r="A281" s="53" t="s">
        <v>55</v>
      </c>
      <c r="B281" s="153"/>
      <c r="C281" s="78">
        <v>11</v>
      </c>
      <c r="D281" s="77" t="s">
        <v>136</v>
      </c>
      <c r="E281" s="60" t="s">
        <v>285</v>
      </c>
      <c r="F281" s="47">
        <v>410</v>
      </c>
      <c r="G281" s="78">
        <f>6750+2500</f>
        <v>9250</v>
      </c>
    </row>
    <row r="282" spans="1:7" ht="12.75">
      <c r="A282" s="138" t="s">
        <v>399</v>
      </c>
      <c r="B282" s="187"/>
      <c r="C282" s="68" t="s">
        <v>126</v>
      </c>
      <c r="D282" s="68" t="s">
        <v>136</v>
      </c>
      <c r="E282" s="10" t="s">
        <v>400</v>
      </c>
      <c r="F282" s="47"/>
      <c r="G282" s="78">
        <f>G283</f>
        <v>185076.1</v>
      </c>
    </row>
    <row r="283" spans="1:7" ht="25.5">
      <c r="A283" s="54" t="s">
        <v>54</v>
      </c>
      <c r="B283" s="187"/>
      <c r="C283" s="68" t="s">
        <v>126</v>
      </c>
      <c r="D283" s="68" t="s">
        <v>136</v>
      </c>
      <c r="E283" s="10" t="s">
        <v>400</v>
      </c>
      <c r="F283" s="47">
        <v>400</v>
      </c>
      <c r="G283" s="78">
        <f>G284</f>
        <v>185076.1</v>
      </c>
    </row>
    <row r="284" spans="1:7" ht="12.75">
      <c r="A284" s="53" t="s">
        <v>55</v>
      </c>
      <c r="B284" s="187"/>
      <c r="C284" s="68" t="s">
        <v>126</v>
      </c>
      <c r="D284" s="68" t="s">
        <v>136</v>
      </c>
      <c r="E284" s="10" t="s">
        <v>400</v>
      </c>
      <c r="F284" s="47">
        <v>410</v>
      </c>
      <c r="G284" s="78">
        <f>98250+86826.1</f>
        <v>185076.1</v>
      </c>
    </row>
    <row r="285" spans="1:7" ht="12.75">
      <c r="A285" s="38" t="s">
        <v>117</v>
      </c>
      <c r="B285" s="187"/>
      <c r="C285" s="188">
        <v>11</v>
      </c>
      <c r="D285" s="189" t="s">
        <v>130</v>
      </c>
      <c r="E285" s="186"/>
      <c r="F285" s="47"/>
      <c r="G285" s="78">
        <f>G286</f>
        <v>11200</v>
      </c>
    </row>
    <row r="286" spans="1:7" ht="25.5">
      <c r="A286" s="38" t="s">
        <v>178</v>
      </c>
      <c r="B286" s="187"/>
      <c r="C286" s="188">
        <v>11</v>
      </c>
      <c r="D286" s="189" t="s">
        <v>130</v>
      </c>
      <c r="E286" s="186" t="s">
        <v>26</v>
      </c>
      <c r="F286" s="47"/>
      <c r="G286" s="78">
        <f>G287</f>
        <v>11200</v>
      </c>
    </row>
    <row r="287" spans="1:7" ht="25.5">
      <c r="A287" s="138" t="s">
        <v>286</v>
      </c>
      <c r="B287" s="187"/>
      <c r="C287" s="188">
        <v>11</v>
      </c>
      <c r="D287" s="189" t="s">
        <v>130</v>
      </c>
      <c r="E287" s="186" t="s">
        <v>284</v>
      </c>
      <c r="F287" s="47"/>
      <c r="G287" s="78">
        <f>G288</f>
        <v>11200</v>
      </c>
    </row>
    <row r="288" spans="1:7" ht="25.5">
      <c r="A288" s="54" t="s">
        <v>54</v>
      </c>
      <c r="B288" s="187"/>
      <c r="C288" s="188">
        <v>11</v>
      </c>
      <c r="D288" s="189" t="s">
        <v>130</v>
      </c>
      <c r="E288" s="186" t="s">
        <v>284</v>
      </c>
      <c r="F288" s="47">
        <v>400</v>
      </c>
      <c r="G288" s="78">
        <f>G289</f>
        <v>11200</v>
      </c>
    </row>
    <row r="289" spans="1:7" ht="12.75">
      <c r="A289" s="53" t="s">
        <v>55</v>
      </c>
      <c r="B289" s="187"/>
      <c r="C289" s="188">
        <v>11</v>
      </c>
      <c r="D289" s="189" t="s">
        <v>130</v>
      </c>
      <c r="E289" s="186" t="s">
        <v>284</v>
      </c>
      <c r="F289" s="47">
        <v>410</v>
      </c>
      <c r="G289" s="78">
        <f>4000+2000+5200</f>
        <v>11200</v>
      </c>
    </row>
    <row r="290" spans="1:20" ht="12.75">
      <c r="A290" s="38" t="s">
        <v>119</v>
      </c>
      <c r="B290" s="152"/>
      <c r="C290" s="109" t="s">
        <v>218</v>
      </c>
      <c r="D290" s="109"/>
      <c r="E290" s="110"/>
      <c r="F290" s="111"/>
      <c r="G290" s="112">
        <f>G291</f>
        <v>1000</v>
      </c>
      <c r="H290" s="177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</row>
    <row r="291" spans="1:7" ht="12.75">
      <c r="A291" s="38" t="s">
        <v>120</v>
      </c>
      <c r="B291" s="152"/>
      <c r="C291" s="109" t="s">
        <v>218</v>
      </c>
      <c r="D291" s="109" t="s">
        <v>136</v>
      </c>
      <c r="E291" s="110"/>
      <c r="F291" s="111"/>
      <c r="G291" s="112">
        <f>G292</f>
        <v>1000</v>
      </c>
    </row>
    <row r="292" spans="1:7" ht="12.75">
      <c r="A292" s="25" t="s">
        <v>387</v>
      </c>
      <c r="B292" s="152"/>
      <c r="C292" s="109" t="s">
        <v>218</v>
      </c>
      <c r="D292" s="109" t="s">
        <v>136</v>
      </c>
      <c r="E292" s="110" t="s">
        <v>22</v>
      </c>
      <c r="F292" s="111"/>
      <c r="G292" s="112">
        <f>G293</f>
        <v>1000</v>
      </c>
    </row>
    <row r="293" spans="1:7" ht="12.75">
      <c r="A293" s="38" t="s">
        <v>121</v>
      </c>
      <c r="B293" s="152"/>
      <c r="C293" s="109" t="s">
        <v>218</v>
      </c>
      <c r="D293" s="109" t="s">
        <v>136</v>
      </c>
      <c r="E293" s="111" t="s">
        <v>27</v>
      </c>
      <c r="F293" s="113"/>
      <c r="G293" s="103">
        <f>G294</f>
        <v>1000</v>
      </c>
    </row>
    <row r="294" spans="1:7" ht="12.75">
      <c r="A294" s="38" t="s">
        <v>391</v>
      </c>
      <c r="B294" s="152"/>
      <c r="C294" s="109" t="s">
        <v>218</v>
      </c>
      <c r="D294" s="109" t="s">
        <v>136</v>
      </c>
      <c r="E294" s="111" t="s">
        <v>27</v>
      </c>
      <c r="F294" s="113" t="s">
        <v>390</v>
      </c>
      <c r="G294" s="114">
        <f>G295</f>
        <v>1000</v>
      </c>
    </row>
    <row r="295" spans="1:7" ht="12.75">
      <c r="A295" s="38" t="s">
        <v>122</v>
      </c>
      <c r="B295" s="152"/>
      <c r="C295" s="109" t="s">
        <v>218</v>
      </c>
      <c r="D295" s="109" t="s">
        <v>136</v>
      </c>
      <c r="E295" s="111" t="s">
        <v>27</v>
      </c>
      <c r="F295" s="113" t="s">
        <v>28</v>
      </c>
      <c r="G295" s="114">
        <v>1000</v>
      </c>
    </row>
    <row r="296" spans="1:7" ht="12.75">
      <c r="A296" s="40" t="s">
        <v>124</v>
      </c>
      <c r="B296" s="40">
        <v>902</v>
      </c>
      <c r="C296" s="78"/>
      <c r="D296" s="78"/>
      <c r="E296" s="78"/>
      <c r="F296" s="78"/>
      <c r="G296" s="166">
        <f>G297+G486</f>
        <v>896515</v>
      </c>
    </row>
    <row r="297" spans="1:8" ht="12.75">
      <c r="A297" s="25" t="s">
        <v>236</v>
      </c>
      <c r="B297" s="25"/>
      <c r="C297" s="64" t="s">
        <v>129</v>
      </c>
      <c r="D297" s="64"/>
      <c r="E297" s="64"/>
      <c r="F297" s="64"/>
      <c r="G297" s="65">
        <f>G298+G323+G433+G443+G461</f>
        <v>884325</v>
      </c>
      <c r="H297" s="177"/>
    </row>
    <row r="298" spans="1:8" ht="12.75">
      <c r="A298" s="38" t="s">
        <v>290</v>
      </c>
      <c r="B298" s="25"/>
      <c r="C298" s="64" t="s">
        <v>129</v>
      </c>
      <c r="D298" s="64" t="s">
        <v>136</v>
      </c>
      <c r="E298" s="64"/>
      <c r="F298" s="64"/>
      <c r="G298" s="65">
        <f>G299+G316</f>
        <v>281746</v>
      </c>
      <c r="H298" s="177"/>
    </row>
    <row r="299" spans="1:8" ht="25.5">
      <c r="A299" s="11" t="s">
        <v>348</v>
      </c>
      <c r="B299" s="11"/>
      <c r="C299" s="64" t="s">
        <v>129</v>
      </c>
      <c r="D299" s="64" t="s">
        <v>136</v>
      </c>
      <c r="E299" s="47" t="s">
        <v>186</v>
      </c>
      <c r="F299" s="47"/>
      <c r="G299" s="66">
        <f>G300</f>
        <v>275789</v>
      </c>
      <c r="H299" s="177"/>
    </row>
    <row r="300" spans="1:8" ht="12.75">
      <c r="A300" s="11" t="s">
        <v>190</v>
      </c>
      <c r="B300" s="11"/>
      <c r="C300" s="64" t="s">
        <v>129</v>
      </c>
      <c r="D300" s="64" t="s">
        <v>136</v>
      </c>
      <c r="E300" s="47" t="s">
        <v>263</v>
      </c>
      <c r="F300" s="47"/>
      <c r="G300" s="66">
        <f>G301+G304+G307+G310+G313</f>
        <v>275789</v>
      </c>
      <c r="H300" s="177"/>
    </row>
    <row r="301" spans="1:7" ht="12.75">
      <c r="A301" s="133" t="s">
        <v>266</v>
      </c>
      <c r="B301" s="133"/>
      <c r="C301" s="64" t="s">
        <v>129</v>
      </c>
      <c r="D301" s="64" t="s">
        <v>136</v>
      </c>
      <c r="E301" s="47" t="s">
        <v>79</v>
      </c>
      <c r="F301" s="47"/>
      <c r="G301" s="47">
        <f>G302</f>
        <v>116166</v>
      </c>
    </row>
    <row r="302" spans="1:7" ht="25.5">
      <c r="A302" s="62" t="s">
        <v>59</v>
      </c>
      <c r="B302" s="137"/>
      <c r="C302" s="64" t="s">
        <v>129</v>
      </c>
      <c r="D302" s="64" t="s">
        <v>136</v>
      </c>
      <c r="E302" s="47" t="s">
        <v>79</v>
      </c>
      <c r="F302" s="47">
        <v>600</v>
      </c>
      <c r="G302" s="47">
        <f>G303</f>
        <v>116166</v>
      </c>
    </row>
    <row r="303" spans="1:7" ht="12.75">
      <c r="A303" s="132" t="s">
        <v>83</v>
      </c>
      <c r="B303" s="134"/>
      <c r="C303" s="64" t="s">
        <v>129</v>
      </c>
      <c r="D303" s="64" t="s">
        <v>136</v>
      </c>
      <c r="E303" s="47" t="s">
        <v>79</v>
      </c>
      <c r="F303" s="47">
        <v>610</v>
      </c>
      <c r="G303" s="47">
        <f>119022+4380-9446+900+1310</f>
        <v>116166</v>
      </c>
    </row>
    <row r="304" spans="1:7" ht="12.75">
      <c r="A304" s="134" t="s">
        <v>268</v>
      </c>
      <c r="B304" s="134"/>
      <c r="C304" s="64" t="s">
        <v>129</v>
      </c>
      <c r="D304" s="64" t="s">
        <v>136</v>
      </c>
      <c r="E304" s="47" t="s">
        <v>80</v>
      </c>
      <c r="F304" s="47"/>
      <c r="G304" s="47">
        <f>G305</f>
        <v>2070</v>
      </c>
    </row>
    <row r="305" spans="1:7" ht="25.5">
      <c r="A305" s="62" t="s">
        <v>59</v>
      </c>
      <c r="B305" s="137"/>
      <c r="C305" s="64" t="s">
        <v>129</v>
      </c>
      <c r="D305" s="64" t="s">
        <v>136</v>
      </c>
      <c r="E305" s="47" t="s">
        <v>80</v>
      </c>
      <c r="F305" s="47">
        <v>600</v>
      </c>
      <c r="G305" s="47">
        <f>G306</f>
        <v>2070</v>
      </c>
    </row>
    <row r="306" spans="1:7" ht="12.75">
      <c r="A306" s="132" t="s">
        <v>83</v>
      </c>
      <c r="B306" s="134"/>
      <c r="C306" s="64" t="s">
        <v>129</v>
      </c>
      <c r="D306" s="64" t="s">
        <v>136</v>
      </c>
      <c r="E306" s="47" t="s">
        <v>80</v>
      </c>
      <c r="F306" s="47">
        <v>610</v>
      </c>
      <c r="G306" s="47">
        <f>2000+70</f>
        <v>2070</v>
      </c>
    </row>
    <row r="307" spans="1:7" ht="38.25">
      <c r="A307" s="134" t="s">
        <v>267</v>
      </c>
      <c r="B307" s="134"/>
      <c r="C307" s="64" t="s">
        <v>129</v>
      </c>
      <c r="D307" s="64" t="s">
        <v>136</v>
      </c>
      <c r="E307" s="47" t="s">
        <v>82</v>
      </c>
      <c r="F307" s="47"/>
      <c r="G307" s="47">
        <f>G308</f>
        <v>10623</v>
      </c>
    </row>
    <row r="308" spans="1:7" ht="25.5">
      <c r="A308" s="62" t="s">
        <v>59</v>
      </c>
      <c r="B308" s="137"/>
      <c r="C308" s="64" t="s">
        <v>129</v>
      </c>
      <c r="D308" s="64" t="s">
        <v>136</v>
      </c>
      <c r="E308" s="47" t="s">
        <v>82</v>
      </c>
      <c r="F308" s="47">
        <v>600</v>
      </c>
      <c r="G308" s="47">
        <f>G309</f>
        <v>10623</v>
      </c>
    </row>
    <row r="309" spans="1:7" ht="12.75">
      <c r="A309" s="132" t="s">
        <v>83</v>
      </c>
      <c r="B309" s="134"/>
      <c r="C309" s="64" t="s">
        <v>129</v>
      </c>
      <c r="D309" s="64" t="s">
        <v>136</v>
      </c>
      <c r="E309" s="47" t="s">
        <v>82</v>
      </c>
      <c r="F309" s="47">
        <v>610</v>
      </c>
      <c r="G309" s="47">
        <f>10000-2052+2675</f>
        <v>10623</v>
      </c>
    </row>
    <row r="310" spans="1:7" ht="25.5">
      <c r="A310" s="133" t="s">
        <v>264</v>
      </c>
      <c r="B310" s="133"/>
      <c r="C310" s="64" t="s">
        <v>129</v>
      </c>
      <c r="D310" s="64" t="s">
        <v>136</v>
      </c>
      <c r="E310" s="47" t="s">
        <v>265</v>
      </c>
      <c r="F310" s="47"/>
      <c r="G310" s="47">
        <f>G311</f>
        <v>650</v>
      </c>
    </row>
    <row r="311" spans="1:7" ht="25.5">
      <c r="A311" s="62" t="s">
        <v>59</v>
      </c>
      <c r="B311" s="137"/>
      <c r="C311" s="64" t="s">
        <v>129</v>
      </c>
      <c r="D311" s="64" t="s">
        <v>136</v>
      </c>
      <c r="E311" s="47" t="s">
        <v>265</v>
      </c>
      <c r="F311" s="47">
        <v>600</v>
      </c>
      <c r="G311" s="47">
        <f>G312</f>
        <v>650</v>
      </c>
    </row>
    <row r="312" spans="1:7" ht="12.75">
      <c r="A312" s="62" t="s">
        <v>83</v>
      </c>
      <c r="B312" s="137"/>
      <c r="C312" s="64" t="s">
        <v>129</v>
      </c>
      <c r="D312" s="64" t="s">
        <v>136</v>
      </c>
      <c r="E312" s="47" t="s">
        <v>265</v>
      </c>
      <c r="F312" s="47">
        <v>610</v>
      </c>
      <c r="G312" s="47">
        <v>650</v>
      </c>
    </row>
    <row r="313" spans="1:7" ht="63.75">
      <c r="A313" s="34" t="s">
        <v>360</v>
      </c>
      <c r="B313" s="34"/>
      <c r="C313" s="64" t="s">
        <v>129</v>
      </c>
      <c r="D313" s="64" t="s">
        <v>136</v>
      </c>
      <c r="E313" s="64" t="s">
        <v>78</v>
      </c>
      <c r="F313" s="64"/>
      <c r="G313" s="65">
        <f>G314</f>
        <v>146280</v>
      </c>
    </row>
    <row r="314" spans="1:7" ht="25.5">
      <c r="A314" s="124" t="s">
        <v>59</v>
      </c>
      <c r="B314" s="150"/>
      <c r="C314" s="64" t="s">
        <v>129</v>
      </c>
      <c r="D314" s="64" t="s">
        <v>136</v>
      </c>
      <c r="E314" s="64" t="s">
        <v>78</v>
      </c>
      <c r="F314" s="64" t="s">
        <v>56</v>
      </c>
      <c r="G314" s="65">
        <f>G315</f>
        <v>146280</v>
      </c>
    </row>
    <row r="315" spans="1:7" ht="14.25" customHeight="1">
      <c r="A315" s="124" t="s">
        <v>83</v>
      </c>
      <c r="B315" s="150"/>
      <c r="C315" s="64" t="s">
        <v>129</v>
      </c>
      <c r="D315" s="64" t="s">
        <v>136</v>
      </c>
      <c r="E315" s="64" t="s">
        <v>78</v>
      </c>
      <c r="F315" s="64" t="s">
        <v>57</v>
      </c>
      <c r="G315" s="65">
        <f>142553+3727</f>
        <v>146280</v>
      </c>
    </row>
    <row r="316" spans="1:7" ht="12.75">
      <c r="A316" s="150" t="s">
        <v>302</v>
      </c>
      <c r="B316" s="190"/>
      <c r="C316" s="64" t="s">
        <v>129</v>
      </c>
      <c r="D316" s="64" t="s">
        <v>136</v>
      </c>
      <c r="E316" s="51" t="s">
        <v>22</v>
      </c>
      <c r="F316" s="51"/>
      <c r="G316" s="51">
        <f>G320+G317</f>
        <v>5957</v>
      </c>
    </row>
    <row r="317" spans="1:7" ht="25.5">
      <c r="A317" s="123" t="s">
        <v>415</v>
      </c>
      <c r="B317" s="138"/>
      <c r="C317" s="64" t="s">
        <v>129</v>
      </c>
      <c r="D317" s="64" t="s">
        <v>136</v>
      </c>
      <c r="E317" s="47" t="s">
        <v>416</v>
      </c>
      <c r="F317" s="51"/>
      <c r="G317" s="51">
        <f>G318</f>
        <v>2100</v>
      </c>
    </row>
    <row r="318" spans="1:7" ht="25.5">
      <c r="A318" s="124" t="s">
        <v>59</v>
      </c>
      <c r="B318" s="150"/>
      <c r="C318" s="64" t="s">
        <v>129</v>
      </c>
      <c r="D318" s="64" t="s">
        <v>136</v>
      </c>
      <c r="E318" s="47" t="s">
        <v>416</v>
      </c>
      <c r="F318" s="51">
        <v>600</v>
      </c>
      <c r="G318" s="51">
        <f>G319</f>
        <v>2100</v>
      </c>
    </row>
    <row r="319" spans="1:7" ht="12.75">
      <c r="A319" s="124" t="s">
        <v>83</v>
      </c>
      <c r="B319" s="150"/>
      <c r="C319" s="64" t="s">
        <v>129</v>
      </c>
      <c r="D319" s="64" t="s">
        <v>136</v>
      </c>
      <c r="E319" s="47" t="s">
        <v>416</v>
      </c>
      <c r="F319" s="51">
        <v>610</v>
      </c>
      <c r="G319" s="51">
        <v>2100</v>
      </c>
    </row>
    <row r="320" spans="1:7" ht="12.75">
      <c r="A320" s="150" t="s">
        <v>6</v>
      </c>
      <c r="B320" s="190"/>
      <c r="C320" s="64" t="s">
        <v>129</v>
      </c>
      <c r="D320" s="64" t="s">
        <v>136</v>
      </c>
      <c r="E320" s="51" t="s">
        <v>316</v>
      </c>
      <c r="F320" s="51"/>
      <c r="G320" s="51">
        <f>G321</f>
        <v>3857</v>
      </c>
    </row>
    <row r="321" spans="1:7" ht="25.5">
      <c r="A321" s="124" t="s">
        <v>59</v>
      </c>
      <c r="B321" s="190"/>
      <c r="C321" s="64" t="s">
        <v>129</v>
      </c>
      <c r="D321" s="64" t="s">
        <v>136</v>
      </c>
      <c r="E321" s="51" t="s">
        <v>316</v>
      </c>
      <c r="F321" s="51">
        <v>600</v>
      </c>
      <c r="G321" s="51">
        <f>G322</f>
        <v>3857</v>
      </c>
    </row>
    <row r="322" spans="1:7" ht="12.75">
      <c r="A322" s="124" t="s">
        <v>83</v>
      </c>
      <c r="B322" s="23"/>
      <c r="C322" s="64" t="s">
        <v>129</v>
      </c>
      <c r="D322" s="64" t="s">
        <v>136</v>
      </c>
      <c r="E322" s="51" t="s">
        <v>316</v>
      </c>
      <c r="F322" s="51">
        <v>610</v>
      </c>
      <c r="G322" s="51">
        <f>18838-2000-12981</f>
        <v>3857</v>
      </c>
    </row>
    <row r="323" spans="1:7" ht="12.75">
      <c r="A323" s="25" t="s">
        <v>237</v>
      </c>
      <c r="B323" s="25"/>
      <c r="C323" s="64" t="s">
        <v>129</v>
      </c>
      <c r="D323" s="64" t="s">
        <v>130</v>
      </c>
      <c r="E323" s="47"/>
      <c r="F323" s="47"/>
      <c r="G323" s="161">
        <f>G324+G413+G419</f>
        <v>575659</v>
      </c>
    </row>
    <row r="324" spans="1:7" ht="25.5">
      <c r="A324" s="25" t="s">
        <v>348</v>
      </c>
      <c r="B324" s="25"/>
      <c r="C324" s="64" t="s">
        <v>129</v>
      </c>
      <c r="D324" s="64" t="s">
        <v>130</v>
      </c>
      <c r="E324" s="47" t="s">
        <v>186</v>
      </c>
      <c r="F324" s="47"/>
      <c r="G324" s="161">
        <f>G325+G392+G405+G409</f>
        <v>549734</v>
      </c>
    </row>
    <row r="325" spans="1:7" ht="12.75">
      <c r="A325" s="7" t="s">
        <v>191</v>
      </c>
      <c r="B325" s="7"/>
      <c r="C325" s="64" t="s">
        <v>129</v>
      </c>
      <c r="D325" s="64" t="s">
        <v>130</v>
      </c>
      <c r="E325" s="47" t="s">
        <v>25</v>
      </c>
      <c r="F325" s="47"/>
      <c r="G325" s="161">
        <f>G326+G329+G332+G335+G338+G343+G346+G351+G354+G361+G364+G367+G373+G381+G384+G389+G378</f>
        <v>512271</v>
      </c>
    </row>
    <row r="326" spans="1:7" ht="12.75">
      <c r="A326" s="11" t="s">
        <v>272</v>
      </c>
      <c r="B326" s="11"/>
      <c r="C326" s="64" t="s">
        <v>129</v>
      </c>
      <c r="D326" s="64" t="s">
        <v>130</v>
      </c>
      <c r="E326" s="47" t="s">
        <v>67</v>
      </c>
      <c r="F326" s="47"/>
      <c r="G326" s="47">
        <f>G327</f>
        <v>65508</v>
      </c>
    </row>
    <row r="327" spans="1:7" ht="25.5">
      <c r="A327" s="62" t="s">
        <v>59</v>
      </c>
      <c r="B327" s="137"/>
      <c r="C327" s="64" t="s">
        <v>129</v>
      </c>
      <c r="D327" s="64" t="s">
        <v>130</v>
      </c>
      <c r="E327" s="47" t="s">
        <v>67</v>
      </c>
      <c r="F327" s="47">
        <v>600</v>
      </c>
      <c r="G327" s="47">
        <f>G328</f>
        <v>65508</v>
      </c>
    </row>
    <row r="328" spans="1:7" ht="12.75">
      <c r="A328" s="132" t="s">
        <v>83</v>
      </c>
      <c r="B328" s="134"/>
      <c r="C328" s="64" t="s">
        <v>129</v>
      </c>
      <c r="D328" s="64" t="s">
        <v>130</v>
      </c>
      <c r="E328" s="47" t="s">
        <v>67</v>
      </c>
      <c r="F328" s="47">
        <v>610</v>
      </c>
      <c r="G328" s="47">
        <f>69341-6189+1860+496</f>
        <v>65508</v>
      </c>
    </row>
    <row r="329" spans="1:7" ht="12.75">
      <c r="A329" s="134" t="s">
        <v>268</v>
      </c>
      <c r="B329" s="134"/>
      <c r="C329" s="64" t="s">
        <v>129</v>
      </c>
      <c r="D329" s="64" t="s">
        <v>130</v>
      </c>
      <c r="E329" s="47" t="s">
        <v>68</v>
      </c>
      <c r="F329" s="47"/>
      <c r="G329" s="47">
        <f>G330</f>
        <v>2190</v>
      </c>
    </row>
    <row r="330" spans="1:7" ht="25.5">
      <c r="A330" s="62" t="s">
        <v>59</v>
      </c>
      <c r="B330" s="137"/>
      <c r="C330" s="64" t="s">
        <v>129</v>
      </c>
      <c r="D330" s="64" t="s">
        <v>130</v>
      </c>
      <c r="E330" s="47" t="s">
        <v>68</v>
      </c>
      <c r="F330" s="47">
        <v>600</v>
      </c>
      <c r="G330" s="47">
        <f>G331</f>
        <v>2190</v>
      </c>
    </row>
    <row r="331" spans="1:7" ht="12.75">
      <c r="A331" s="132" t="s">
        <v>83</v>
      </c>
      <c r="B331" s="134"/>
      <c r="C331" s="64" t="s">
        <v>129</v>
      </c>
      <c r="D331" s="64" t="s">
        <v>130</v>
      </c>
      <c r="E331" s="47" t="s">
        <v>68</v>
      </c>
      <c r="F331" s="47">
        <v>610</v>
      </c>
      <c r="G331" s="47">
        <f>1200+1290-300</f>
        <v>2190</v>
      </c>
    </row>
    <row r="332" spans="1:7" ht="25.5">
      <c r="A332" s="134" t="s">
        <v>273</v>
      </c>
      <c r="B332" s="134"/>
      <c r="C332" s="64" t="s">
        <v>129</v>
      </c>
      <c r="D332" s="64" t="s">
        <v>130</v>
      </c>
      <c r="E332" s="47" t="s">
        <v>38</v>
      </c>
      <c r="F332" s="47"/>
      <c r="G332" s="47">
        <f>G333</f>
        <v>14750</v>
      </c>
    </row>
    <row r="333" spans="1:7" ht="25.5">
      <c r="A333" s="62" t="s">
        <v>59</v>
      </c>
      <c r="B333" s="137"/>
      <c r="C333" s="64" t="s">
        <v>129</v>
      </c>
      <c r="D333" s="64" t="s">
        <v>130</v>
      </c>
      <c r="E333" s="47" t="s">
        <v>38</v>
      </c>
      <c r="F333" s="47">
        <v>600</v>
      </c>
      <c r="G333" s="47">
        <f>G334</f>
        <v>14750</v>
      </c>
    </row>
    <row r="334" spans="1:7" ht="12.75">
      <c r="A334" s="132" t="s">
        <v>83</v>
      </c>
      <c r="B334" s="134"/>
      <c r="C334" s="64" t="s">
        <v>129</v>
      </c>
      <c r="D334" s="64" t="s">
        <v>130</v>
      </c>
      <c r="E334" s="47" t="s">
        <v>38</v>
      </c>
      <c r="F334" s="47">
        <v>610</v>
      </c>
      <c r="G334" s="47">
        <f>8450-350+2000+4650</f>
        <v>14750</v>
      </c>
    </row>
    <row r="335" spans="1:7" ht="12.75">
      <c r="A335" s="134" t="s">
        <v>275</v>
      </c>
      <c r="B335" s="134"/>
      <c r="C335" s="64" t="s">
        <v>129</v>
      </c>
      <c r="D335" s="64" t="s">
        <v>130</v>
      </c>
      <c r="E335" s="47" t="s">
        <v>39</v>
      </c>
      <c r="F335" s="47"/>
      <c r="G335" s="47">
        <f>G336</f>
        <v>150</v>
      </c>
    </row>
    <row r="336" spans="1:7" ht="25.5">
      <c r="A336" s="62" t="s">
        <v>59</v>
      </c>
      <c r="B336" s="137"/>
      <c r="C336" s="64" t="s">
        <v>129</v>
      </c>
      <c r="D336" s="64" t="s">
        <v>130</v>
      </c>
      <c r="E336" s="47" t="s">
        <v>39</v>
      </c>
      <c r="F336" s="47">
        <v>600</v>
      </c>
      <c r="G336" s="47">
        <f>G337</f>
        <v>150</v>
      </c>
    </row>
    <row r="337" spans="1:7" ht="12.75">
      <c r="A337" s="132" t="s">
        <v>83</v>
      </c>
      <c r="B337" s="134"/>
      <c r="C337" s="64" t="s">
        <v>129</v>
      </c>
      <c r="D337" s="64" t="s">
        <v>130</v>
      </c>
      <c r="E337" s="47" t="s">
        <v>39</v>
      </c>
      <c r="F337" s="47">
        <v>610</v>
      </c>
      <c r="G337" s="47">
        <v>150</v>
      </c>
    </row>
    <row r="338" spans="1:7" ht="12.75">
      <c r="A338" s="134" t="s">
        <v>392</v>
      </c>
      <c r="B338" s="134"/>
      <c r="C338" s="64" t="s">
        <v>129</v>
      </c>
      <c r="D338" s="64" t="s">
        <v>130</v>
      </c>
      <c r="E338" s="47" t="s">
        <v>274</v>
      </c>
      <c r="F338" s="47"/>
      <c r="G338" s="47">
        <f>G341+G339</f>
        <v>263</v>
      </c>
    </row>
    <row r="339" spans="1:7" ht="12.75">
      <c r="A339" s="121" t="s">
        <v>109</v>
      </c>
      <c r="B339" s="134"/>
      <c r="C339" s="64" t="s">
        <v>129</v>
      </c>
      <c r="D339" s="64" t="s">
        <v>130</v>
      </c>
      <c r="E339" s="47" t="s">
        <v>274</v>
      </c>
      <c r="F339" s="47">
        <v>200</v>
      </c>
      <c r="G339" s="47">
        <f>G340</f>
        <v>25</v>
      </c>
    </row>
    <row r="340" spans="1:7" ht="12.75">
      <c r="A340" s="121" t="s">
        <v>110</v>
      </c>
      <c r="B340" s="134"/>
      <c r="C340" s="64" t="s">
        <v>129</v>
      </c>
      <c r="D340" s="64" t="s">
        <v>130</v>
      </c>
      <c r="E340" s="47" t="s">
        <v>274</v>
      </c>
      <c r="F340" s="47">
        <v>240</v>
      </c>
      <c r="G340" s="47">
        <v>25</v>
      </c>
    </row>
    <row r="341" spans="1:7" ht="25.5">
      <c r="A341" s="62" t="s">
        <v>59</v>
      </c>
      <c r="B341" s="137"/>
      <c r="C341" s="64" t="s">
        <v>129</v>
      </c>
      <c r="D341" s="64" t="s">
        <v>130</v>
      </c>
      <c r="E341" s="47" t="s">
        <v>274</v>
      </c>
      <c r="F341" s="47">
        <v>600</v>
      </c>
      <c r="G341" s="47">
        <f>G342</f>
        <v>238</v>
      </c>
    </row>
    <row r="342" spans="1:7" ht="12.75">
      <c r="A342" s="132" t="s">
        <v>83</v>
      </c>
      <c r="B342" s="134"/>
      <c r="C342" s="64" t="s">
        <v>129</v>
      </c>
      <c r="D342" s="64" t="s">
        <v>130</v>
      </c>
      <c r="E342" s="47" t="s">
        <v>274</v>
      </c>
      <c r="F342" s="47">
        <v>610</v>
      </c>
      <c r="G342" s="47">
        <f>263-25</f>
        <v>238</v>
      </c>
    </row>
    <row r="343" spans="1:7" ht="12.75">
      <c r="A343" s="134" t="s">
        <v>276</v>
      </c>
      <c r="B343" s="134"/>
      <c r="C343" s="64" t="s">
        <v>129</v>
      </c>
      <c r="D343" s="64" t="s">
        <v>130</v>
      </c>
      <c r="E343" s="47" t="s">
        <v>277</v>
      </c>
      <c r="F343" s="47"/>
      <c r="G343" s="47">
        <f>G344</f>
        <v>6286</v>
      </c>
    </row>
    <row r="344" spans="1:7" ht="25.5">
      <c r="A344" s="62" t="s">
        <v>59</v>
      </c>
      <c r="B344" s="137"/>
      <c r="C344" s="64" t="s">
        <v>129</v>
      </c>
      <c r="D344" s="64" t="s">
        <v>130</v>
      </c>
      <c r="E344" s="47" t="s">
        <v>277</v>
      </c>
      <c r="F344" s="47">
        <v>600</v>
      </c>
      <c r="G344" s="47">
        <f>G345</f>
        <v>6286</v>
      </c>
    </row>
    <row r="345" spans="1:7" ht="12.75">
      <c r="A345" s="132" t="s">
        <v>83</v>
      </c>
      <c r="B345" s="134"/>
      <c r="C345" s="64" t="s">
        <v>129</v>
      </c>
      <c r="D345" s="64" t="s">
        <v>130</v>
      </c>
      <c r="E345" s="47" t="s">
        <v>277</v>
      </c>
      <c r="F345" s="47">
        <v>610</v>
      </c>
      <c r="G345" s="47">
        <f>4638+1648</f>
        <v>6286</v>
      </c>
    </row>
    <row r="346" spans="1:7" ht="25.5">
      <c r="A346" s="134" t="s">
        <v>371</v>
      </c>
      <c r="B346" s="134"/>
      <c r="C346" s="64" t="s">
        <v>129</v>
      </c>
      <c r="D346" s="64" t="s">
        <v>130</v>
      </c>
      <c r="E346" s="47" t="s">
        <v>278</v>
      </c>
      <c r="F346" s="47"/>
      <c r="G346" s="47">
        <f>G349+G347</f>
        <v>2307</v>
      </c>
    </row>
    <row r="347" spans="1:7" ht="12.75">
      <c r="A347" s="121" t="s">
        <v>109</v>
      </c>
      <c r="B347" s="134"/>
      <c r="C347" s="64" t="s">
        <v>129</v>
      </c>
      <c r="D347" s="64" t="s">
        <v>130</v>
      </c>
      <c r="E347" s="47" t="s">
        <v>278</v>
      </c>
      <c r="F347" s="47">
        <v>200</v>
      </c>
      <c r="G347" s="47">
        <f>G348</f>
        <v>200</v>
      </c>
    </row>
    <row r="348" spans="1:7" ht="12.75">
      <c r="A348" s="121" t="s">
        <v>110</v>
      </c>
      <c r="B348" s="134"/>
      <c r="C348" s="64" t="s">
        <v>129</v>
      </c>
      <c r="D348" s="64" t="s">
        <v>130</v>
      </c>
      <c r="E348" s="47" t="s">
        <v>278</v>
      </c>
      <c r="F348" s="47">
        <v>240</v>
      </c>
      <c r="G348" s="47">
        <v>200</v>
      </c>
    </row>
    <row r="349" spans="1:7" ht="25.5">
      <c r="A349" s="62" t="s">
        <v>59</v>
      </c>
      <c r="B349" s="137"/>
      <c r="C349" s="64" t="s">
        <v>129</v>
      </c>
      <c r="D349" s="64" t="s">
        <v>130</v>
      </c>
      <c r="E349" s="47" t="s">
        <v>278</v>
      </c>
      <c r="F349" s="47">
        <v>600</v>
      </c>
      <c r="G349" s="47">
        <f>G350</f>
        <v>2107</v>
      </c>
    </row>
    <row r="350" spans="1:7" ht="12.75">
      <c r="A350" s="132" t="s">
        <v>83</v>
      </c>
      <c r="B350" s="134"/>
      <c r="C350" s="64" t="s">
        <v>129</v>
      </c>
      <c r="D350" s="64" t="s">
        <v>130</v>
      </c>
      <c r="E350" s="47" t="s">
        <v>278</v>
      </c>
      <c r="F350" s="47">
        <v>610</v>
      </c>
      <c r="G350" s="47">
        <v>2107</v>
      </c>
    </row>
    <row r="351" spans="1:7" ht="12.75">
      <c r="A351" s="133" t="s">
        <v>270</v>
      </c>
      <c r="B351" s="133"/>
      <c r="C351" s="64" t="s">
        <v>129</v>
      </c>
      <c r="D351" s="64" t="s">
        <v>130</v>
      </c>
      <c r="E351" s="47" t="s">
        <v>271</v>
      </c>
      <c r="F351" s="47"/>
      <c r="G351" s="47">
        <f>G352</f>
        <v>42</v>
      </c>
    </row>
    <row r="352" spans="1:7" ht="12.75">
      <c r="A352" s="121" t="s">
        <v>73</v>
      </c>
      <c r="B352" s="137"/>
      <c r="C352" s="64" t="s">
        <v>129</v>
      </c>
      <c r="D352" s="64" t="s">
        <v>130</v>
      </c>
      <c r="E352" s="47" t="s">
        <v>271</v>
      </c>
      <c r="F352" s="47">
        <v>300</v>
      </c>
      <c r="G352" s="47">
        <f>G353</f>
        <v>42</v>
      </c>
    </row>
    <row r="353" spans="1:7" ht="12.75">
      <c r="A353" s="25" t="s">
        <v>383</v>
      </c>
      <c r="B353" s="134"/>
      <c r="C353" s="70" t="s">
        <v>129</v>
      </c>
      <c r="D353" s="70" t="s">
        <v>130</v>
      </c>
      <c r="E353" s="47" t="s">
        <v>271</v>
      </c>
      <c r="F353" s="47">
        <v>340</v>
      </c>
      <c r="G353" s="47">
        <v>42</v>
      </c>
    </row>
    <row r="354" spans="1:8" ht="153">
      <c r="A354" s="25" t="s">
        <v>372</v>
      </c>
      <c r="B354" s="25"/>
      <c r="C354" s="64" t="s">
        <v>129</v>
      </c>
      <c r="D354" s="64" t="s">
        <v>130</v>
      </c>
      <c r="E354" s="64" t="s">
        <v>63</v>
      </c>
      <c r="F354" s="64"/>
      <c r="G354" s="87">
        <f>G355+G357+G359</f>
        <v>388158</v>
      </c>
      <c r="H354" s="233"/>
    </row>
    <row r="355" spans="1:7" ht="38.25">
      <c r="A355" s="121" t="s">
        <v>104</v>
      </c>
      <c r="B355" s="147"/>
      <c r="C355" s="64" t="s">
        <v>129</v>
      </c>
      <c r="D355" s="64" t="s">
        <v>130</v>
      </c>
      <c r="E355" s="64" t="s">
        <v>63</v>
      </c>
      <c r="F355" s="64" t="s">
        <v>103</v>
      </c>
      <c r="G355" s="87">
        <f>G356</f>
        <v>79192</v>
      </c>
    </row>
    <row r="356" spans="1:7" ht="13.5" customHeight="1">
      <c r="A356" s="121" t="s">
        <v>58</v>
      </c>
      <c r="B356" s="147"/>
      <c r="C356" s="64" t="s">
        <v>129</v>
      </c>
      <c r="D356" s="64" t="s">
        <v>130</v>
      </c>
      <c r="E356" s="64" t="s">
        <v>63</v>
      </c>
      <c r="F356" s="64" t="s">
        <v>226</v>
      </c>
      <c r="G356" s="87">
        <f>74584+836+3772</f>
        <v>79192</v>
      </c>
    </row>
    <row r="357" spans="1:7" ht="12" customHeight="1">
      <c r="A357" s="121" t="s">
        <v>109</v>
      </c>
      <c r="B357" s="147"/>
      <c r="C357" s="64" t="s">
        <v>129</v>
      </c>
      <c r="D357" s="64" t="s">
        <v>130</v>
      </c>
      <c r="E357" s="64" t="s">
        <v>63</v>
      </c>
      <c r="F357" s="64" t="s">
        <v>106</v>
      </c>
      <c r="G357" s="87">
        <f>G358</f>
        <v>392</v>
      </c>
    </row>
    <row r="358" spans="1:7" ht="12.75" customHeight="1">
      <c r="A358" s="121" t="s">
        <v>110</v>
      </c>
      <c r="B358" s="147"/>
      <c r="C358" s="64" t="s">
        <v>129</v>
      </c>
      <c r="D358" s="64" t="s">
        <v>130</v>
      </c>
      <c r="E358" s="64" t="s">
        <v>63</v>
      </c>
      <c r="F358" s="64" t="s">
        <v>207</v>
      </c>
      <c r="G358" s="87">
        <f>317+75</f>
        <v>392</v>
      </c>
    </row>
    <row r="359" spans="1:7" ht="25.5">
      <c r="A359" s="121" t="s">
        <v>59</v>
      </c>
      <c r="B359" s="147"/>
      <c r="C359" s="64" t="s">
        <v>129</v>
      </c>
      <c r="D359" s="64" t="s">
        <v>130</v>
      </c>
      <c r="E359" s="64" t="s">
        <v>63</v>
      </c>
      <c r="F359" s="64" t="s">
        <v>56</v>
      </c>
      <c r="G359" s="87">
        <f>G360</f>
        <v>308574</v>
      </c>
    </row>
    <row r="360" spans="1:7" ht="14.25" customHeight="1">
      <c r="A360" s="121" t="s">
        <v>60</v>
      </c>
      <c r="B360" s="147"/>
      <c r="C360" s="70" t="s">
        <v>129</v>
      </c>
      <c r="D360" s="70" t="s">
        <v>130</v>
      </c>
      <c r="E360" s="64" t="s">
        <v>63</v>
      </c>
      <c r="F360" s="70" t="s">
        <v>57</v>
      </c>
      <c r="G360" s="95">
        <f>302224-836-75+1178+6083</f>
        <v>308574</v>
      </c>
    </row>
    <row r="361" spans="1:7" ht="38.25">
      <c r="A361" s="25" t="s">
        <v>238</v>
      </c>
      <c r="B361" s="25"/>
      <c r="C361" s="64" t="s">
        <v>129</v>
      </c>
      <c r="D361" s="64" t="s">
        <v>130</v>
      </c>
      <c r="E361" s="64" t="s">
        <v>65</v>
      </c>
      <c r="F361" s="64"/>
      <c r="G361" s="26">
        <f>G362</f>
        <v>9327</v>
      </c>
    </row>
    <row r="362" spans="1:7" ht="25.5">
      <c r="A362" s="121" t="s">
        <v>59</v>
      </c>
      <c r="B362" s="147"/>
      <c r="C362" s="64" t="s">
        <v>129</v>
      </c>
      <c r="D362" s="64" t="s">
        <v>130</v>
      </c>
      <c r="E362" s="64" t="s">
        <v>65</v>
      </c>
      <c r="F362" s="64" t="s">
        <v>56</v>
      </c>
      <c r="G362" s="26">
        <f>G363</f>
        <v>9327</v>
      </c>
    </row>
    <row r="363" spans="1:7" ht="13.5" customHeight="1">
      <c r="A363" s="121" t="s">
        <v>60</v>
      </c>
      <c r="B363" s="147"/>
      <c r="C363" s="64" t="s">
        <v>129</v>
      </c>
      <c r="D363" s="64" t="s">
        <v>130</v>
      </c>
      <c r="E363" s="64" t="s">
        <v>65</v>
      </c>
      <c r="F363" s="64" t="s">
        <v>57</v>
      </c>
      <c r="G363" s="26">
        <v>9327</v>
      </c>
    </row>
    <row r="364" spans="1:7" ht="38.25">
      <c r="A364" s="25" t="s">
        <v>7</v>
      </c>
      <c r="B364" s="25"/>
      <c r="C364" s="64" t="s">
        <v>129</v>
      </c>
      <c r="D364" s="64" t="s">
        <v>130</v>
      </c>
      <c r="E364" s="64" t="s">
        <v>66</v>
      </c>
      <c r="F364" s="64"/>
      <c r="G364" s="95">
        <f>G365</f>
        <v>2418</v>
      </c>
    </row>
    <row r="365" spans="1:7" ht="14.25" customHeight="1">
      <c r="A365" s="121" t="s">
        <v>73</v>
      </c>
      <c r="B365" s="147"/>
      <c r="C365" s="64" t="s">
        <v>129</v>
      </c>
      <c r="D365" s="64" t="s">
        <v>130</v>
      </c>
      <c r="E365" s="64" t="s">
        <v>66</v>
      </c>
      <c r="F365" s="64" t="s">
        <v>70</v>
      </c>
      <c r="G365" s="95">
        <f>G366</f>
        <v>2418</v>
      </c>
    </row>
    <row r="366" spans="1:7" ht="12.75" customHeight="1">
      <c r="A366" s="25" t="s">
        <v>76</v>
      </c>
      <c r="B366" s="25"/>
      <c r="C366" s="64" t="s">
        <v>129</v>
      </c>
      <c r="D366" s="64" t="s">
        <v>130</v>
      </c>
      <c r="E366" s="64" t="s">
        <v>66</v>
      </c>
      <c r="F366" s="64" t="s">
        <v>72</v>
      </c>
      <c r="G366" s="95">
        <v>2418</v>
      </c>
    </row>
    <row r="367" spans="1:7" ht="38.25">
      <c r="A367" s="25" t="s">
        <v>8</v>
      </c>
      <c r="B367" s="25"/>
      <c r="C367" s="77" t="s">
        <v>129</v>
      </c>
      <c r="D367" s="77" t="s">
        <v>130</v>
      </c>
      <c r="E367" s="78" t="s">
        <v>69</v>
      </c>
      <c r="F367" s="77"/>
      <c r="G367" s="96">
        <f>G368+G370</f>
        <v>9179</v>
      </c>
    </row>
    <row r="368" spans="1:7" ht="13.5" customHeight="1">
      <c r="A368" s="121" t="s">
        <v>109</v>
      </c>
      <c r="B368" s="147"/>
      <c r="C368" s="77" t="s">
        <v>129</v>
      </c>
      <c r="D368" s="77" t="s">
        <v>130</v>
      </c>
      <c r="E368" s="78" t="s">
        <v>69</v>
      </c>
      <c r="F368" s="70" t="s">
        <v>106</v>
      </c>
      <c r="G368" s="26">
        <f>G369</f>
        <v>8909</v>
      </c>
    </row>
    <row r="369" spans="1:7" ht="12.75">
      <c r="A369" s="121" t="s">
        <v>110</v>
      </c>
      <c r="B369" s="147"/>
      <c r="C369" s="77" t="s">
        <v>129</v>
      </c>
      <c r="D369" s="77" t="s">
        <v>130</v>
      </c>
      <c r="E369" s="78" t="s">
        <v>69</v>
      </c>
      <c r="F369" s="79">
        <v>240</v>
      </c>
      <c r="G369" s="26">
        <v>8909</v>
      </c>
    </row>
    <row r="370" spans="1:7" ht="12.75">
      <c r="A370" s="121" t="s">
        <v>73</v>
      </c>
      <c r="B370" s="147"/>
      <c r="C370" s="77" t="s">
        <v>129</v>
      </c>
      <c r="D370" s="77" t="s">
        <v>130</v>
      </c>
      <c r="E370" s="78" t="s">
        <v>69</v>
      </c>
      <c r="F370" s="94" t="s">
        <v>70</v>
      </c>
      <c r="G370" s="75">
        <f>G371+G372</f>
        <v>270</v>
      </c>
    </row>
    <row r="371" spans="1:7" ht="12.75">
      <c r="A371" s="121" t="s">
        <v>74</v>
      </c>
      <c r="B371" s="147"/>
      <c r="C371" s="77" t="s">
        <v>129</v>
      </c>
      <c r="D371" s="77" t="s">
        <v>130</v>
      </c>
      <c r="E371" s="78" t="s">
        <v>69</v>
      </c>
      <c r="F371" s="94" t="s">
        <v>71</v>
      </c>
      <c r="G371" s="75">
        <v>26</v>
      </c>
    </row>
    <row r="372" spans="1:7" ht="12.75">
      <c r="A372" s="121" t="s">
        <v>76</v>
      </c>
      <c r="B372" s="147"/>
      <c r="C372" s="94" t="s">
        <v>129</v>
      </c>
      <c r="D372" s="94" t="s">
        <v>130</v>
      </c>
      <c r="E372" s="79" t="s">
        <v>69</v>
      </c>
      <c r="F372" s="94" t="s">
        <v>72</v>
      </c>
      <c r="G372" s="75">
        <v>244</v>
      </c>
    </row>
    <row r="373" spans="1:7" ht="38.25">
      <c r="A373" s="34" t="s">
        <v>85</v>
      </c>
      <c r="B373" s="34"/>
      <c r="C373" s="70" t="s">
        <v>129</v>
      </c>
      <c r="D373" s="70" t="s">
        <v>130</v>
      </c>
      <c r="E373" s="70" t="s">
        <v>84</v>
      </c>
      <c r="F373" s="70"/>
      <c r="G373" s="87">
        <f>G374+G376</f>
        <v>3455</v>
      </c>
    </row>
    <row r="374" spans="1:7" ht="38.25">
      <c r="A374" s="121" t="s">
        <v>104</v>
      </c>
      <c r="B374" s="190"/>
      <c r="C374" s="70" t="s">
        <v>129</v>
      </c>
      <c r="D374" s="70" t="s">
        <v>130</v>
      </c>
      <c r="E374" s="70" t="s">
        <v>84</v>
      </c>
      <c r="F374" s="70" t="s">
        <v>103</v>
      </c>
      <c r="G374" s="87">
        <f>G375</f>
        <v>240</v>
      </c>
    </row>
    <row r="375" spans="1:7" ht="12" customHeight="1">
      <c r="A375" s="121" t="s">
        <v>58</v>
      </c>
      <c r="B375" s="23"/>
      <c r="C375" s="70" t="s">
        <v>129</v>
      </c>
      <c r="D375" s="70" t="s">
        <v>130</v>
      </c>
      <c r="E375" s="70" t="s">
        <v>84</v>
      </c>
      <c r="F375" s="70" t="s">
        <v>226</v>
      </c>
      <c r="G375" s="87">
        <v>240</v>
      </c>
    </row>
    <row r="376" spans="1:7" ht="25.5">
      <c r="A376" s="121" t="s">
        <v>59</v>
      </c>
      <c r="B376" s="147"/>
      <c r="C376" s="64" t="s">
        <v>129</v>
      </c>
      <c r="D376" s="64" t="s">
        <v>130</v>
      </c>
      <c r="E376" s="64" t="s">
        <v>84</v>
      </c>
      <c r="F376" s="64" t="s">
        <v>56</v>
      </c>
      <c r="G376" s="96">
        <f>G377</f>
        <v>3215</v>
      </c>
    </row>
    <row r="377" spans="1:7" ht="12.75" customHeight="1">
      <c r="A377" s="121" t="s">
        <v>60</v>
      </c>
      <c r="B377" s="147"/>
      <c r="C377" s="64" t="s">
        <v>129</v>
      </c>
      <c r="D377" s="64" t="s">
        <v>130</v>
      </c>
      <c r="E377" s="64" t="s">
        <v>84</v>
      </c>
      <c r="F377" s="64" t="s">
        <v>57</v>
      </c>
      <c r="G377" s="96">
        <v>3215</v>
      </c>
    </row>
    <row r="378" spans="1:7" ht="24.75" customHeight="1">
      <c r="A378" s="147" t="s">
        <v>417</v>
      </c>
      <c r="B378" s="147"/>
      <c r="C378" s="64" t="s">
        <v>129</v>
      </c>
      <c r="D378" s="64" t="s">
        <v>130</v>
      </c>
      <c r="E378" s="64" t="s">
        <v>418</v>
      </c>
      <c r="F378" s="64"/>
      <c r="G378" s="96">
        <f>G379</f>
        <v>1350</v>
      </c>
    </row>
    <row r="379" spans="1:7" ht="12.75" customHeight="1">
      <c r="A379" s="121" t="s">
        <v>59</v>
      </c>
      <c r="B379" s="147"/>
      <c r="C379" s="64" t="s">
        <v>129</v>
      </c>
      <c r="D379" s="64" t="s">
        <v>130</v>
      </c>
      <c r="E379" s="64" t="s">
        <v>418</v>
      </c>
      <c r="F379" s="64" t="s">
        <v>56</v>
      </c>
      <c r="G379" s="96">
        <f>G380</f>
        <v>1350</v>
      </c>
    </row>
    <row r="380" spans="1:7" ht="12.75" customHeight="1">
      <c r="A380" s="121" t="s">
        <v>60</v>
      </c>
      <c r="B380" s="147"/>
      <c r="C380" s="64" t="s">
        <v>129</v>
      </c>
      <c r="D380" s="64" t="s">
        <v>130</v>
      </c>
      <c r="E380" s="64" t="s">
        <v>418</v>
      </c>
      <c r="F380" s="64" t="s">
        <v>57</v>
      </c>
      <c r="G380" s="96">
        <v>1350</v>
      </c>
    </row>
    <row r="381" spans="1:7" ht="26.25" customHeight="1">
      <c r="A381" s="147" t="s">
        <v>396</v>
      </c>
      <c r="B381" s="147"/>
      <c r="C381" s="64" t="s">
        <v>129</v>
      </c>
      <c r="D381" s="64" t="s">
        <v>130</v>
      </c>
      <c r="E381" s="70" t="s">
        <v>393</v>
      </c>
      <c r="F381" s="64"/>
      <c r="G381" s="96">
        <f>G382</f>
        <v>2851</v>
      </c>
    </row>
    <row r="382" spans="1:7" ht="12.75" customHeight="1">
      <c r="A382" s="121" t="s">
        <v>59</v>
      </c>
      <c r="B382" s="147"/>
      <c r="C382" s="64" t="s">
        <v>129</v>
      </c>
      <c r="D382" s="64" t="s">
        <v>130</v>
      </c>
      <c r="E382" s="70" t="s">
        <v>393</v>
      </c>
      <c r="F382" s="70" t="s">
        <v>56</v>
      </c>
      <c r="G382" s="96">
        <f>G383</f>
        <v>2851</v>
      </c>
    </row>
    <row r="383" spans="1:7" ht="12.75" customHeight="1">
      <c r="A383" s="121" t="s">
        <v>60</v>
      </c>
      <c r="B383" s="147"/>
      <c r="C383" s="64" t="s">
        <v>129</v>
      </c>
      <c r="D383" s="64" t="s">
        <v>130</v>
      </c>
      <c r="E383" s="70" t="s">
        <v>393</v>
      </c>
      <c r="F383" s="70" t="s">
        <v>57</v>
      </c>
      <c r="G383" s="96">
        <v>2851</v>
      </c>
    </row>
    <row r="384" spans="1:7" ht="12.75" customHeight="1">
      <c r="A384" s="134" t="s">
        <v>394</v>
      </c>
      <c r="B384" s="147"/>
      <c r="C384" s="64" t="s">
        <v>129</v>
      </c>
      <c r="D384" s="64" t="s">
        <v>130</v>
      </c>
      <c r="E384" s="64" t="s">
        <v>395</v>
      </c>
      <c r="F384" s="64"/>
      <c r="G384" s="96">
        <f>G385+G387</f>
        <v>368</v>
      </c>
    </row>
    <row r="385" spans="1:7" ht="12.75" customHeight="1">
      <c r="A385" s="41" t="s">
        <v>109</v>
      </c>
      <c r="B385" s="147"/>
      <c r="C385" s="64" t="s">
        <v>129</v>
      </c>
      <c r="D385" s="64" t="s">
        <v>130</v>
      </c>
      <c r="E385" s="64" t="s">
        <v>395</v>
      </c>
      <c r="F385" s="47">
        <v>200</v>
      </c>
      <c r="G385" s="47">
        <f>G386</f>
        <v>35</v>
      </c>
    </row>
    <row r="386" spans="1:7" ht="12.75" customHeight="1">
      <c r="A386" s="41" t="s">
        <v>110</v>
      </c>
      <c r="B386" s="147"/>
      <c r="C386" s="64" t="s">
        <v>129</v>
      </c>
      <c r="D386" s="64" t="s">
        <v>130</v>
      </c>
      <c r="E386" s="64" t="s">
        <v>395</v>
      </c>
      <c r="F386" s="47">
        <v>240</v>
      </c>
      <c r="G386" s="47">
        <v>35</v>
      </c>
    </row>
    <row r="387" spans="1:7" ht="12.75" customHeight="1">
      <c r="A387" s="62" t="s">
        <v>59</v>
      </c>
      <c r="B387" s="147"/>
      <c r="C387" s="64" t="s">
        <v>129</v>
      </c>
      <c r="D387" s="64" t="s">
        <v>130</v>
      </c>
      <c r="E387" s="64" t="s">
        <v>395</v>
      </c>
      <c r="F387" s="47">
        <v>600</v>
      </c>
      <c r="G387" s="47">
        <f>G388</f>
        <v>333</v>
      </c>
    </row>
    <row r="388" spans="1:7" ht="12.75" customHeight="1">
      <c r="A388" s="62" t="s">
        <v>83</v>
      </c>
      <c r="B388" s="147"/>
      <c r="C388" s="64" t="s">
        <v>129</v>
      </c>
      <c r="D388" s="64" t="s">
        <v>130</v>
      </c>
      <c r="E388" s="64" t="s">
        <v>395</v>
      </c>
      <c r="F388" s="47">
        <v>610</v>
      </c>
      <c r="G388" s="47">
        <v>333</v>
      </c>
    </row>
    <row r="389" spans="1:7" ht="39.75" customHeight="1">
      <c r="A389" s="137" t="s">
        <v>397</v>
      </c>
      <c r="B389" s="147"/>
      <c r="C389" s="64" t="s">
        <v>129</v>
      </c>
      <c r="D389" s="64" t="s">
        <v>130</v>
      </c>
      <c r="E389" s="70" t="s">
        <v>398</v>
      </c>
      <c r="F389" s="70"/>
      <c r="G389" s="47">
        <f>G390</f>
        <v>3669</v>
      </c>
    </row>
    <row r="390" spans="1:7" ht="12.75" customHeight="1">
      <c r="A390" s="121" t="s">
        <v>59</v>
      </c>
      <c r="B390" s="147"/>
      <c r="C390" s="64" t="s">
        <v>129</v>
      </c>
      <c r="D390" s="64" t="s">
        <v>130</v>
      </c>
      <c r="E390" s="70" t="s">
        <v>398</v>
      </c>
      <c r="F390" s="70" t="s">
        <v>56</v>
      </c>
      <c r="G390" s="47">
        <f>G391</f>
        <v>3669</v>
      </c>
    </row>
    <row r="391" spans="1:7" ht="12.75" customHeight="1">
      <c r="A391" s="121" t="s">
        <v>60</v>
      </c>
      <c r="B391" s="147"/>
      <c r="C391" s="64" t="s">
        <v>129</v>
      </c>
      <c r="D391" s="64" t="s">
        <v>130</v>
      </c>
      <c r="E391" s="70" t="s">
        <v>398</v>
      </c>
      <c r="F391" s="70" t="s">
        <v>57</v>
      </c>
      <c r="G391" s="47">
        <v>3669</v>
      </c>
    </row>
    <row r="392" spans="1:7" ht="25.5">
      <c r="A392" s="11" t="s">
        <v>192</v>
      </c>
      <c r="B392" s="7"/>
      <c r="C392" s="64" t="s">
        <v>129</v>
      </c>
      <c r="D392" s="64" t="s">
        <v>130</v>
      </c>
      <c r="E392" s="47" t="s">
        <v>279</v>
      </c>
      <c r="F392" s="47"/>
      <c r="G392" s="47">
        <f>G396+G399+G393+G402</f>
        <v>36649</v>
      </c>
    </row>
    <row r="393" spans="1:7" ht="25.5">
      <c r="A393" s="147" t="s">
        <v>412</v>
      </c>
      <c r="B393" s="7"/>
      <c r="C393" s="64" t="s">
        <v>129</v>
      </c>
      <c r="D393" s="64" t="s">
        <v>130</v>
      </c>
      <c r="E393" s="12" t="s">
        <v>413</v>
      </c>
      <c r="F393" s="47"/>
      <c r="G393" s="47">
        <f>G394</f>
        <v>300</v>
      </c>
    </row>
    <row r="394" spans="1:7" ht="25.5">
      <c r="A394" s="132" t="s">
        <v>59</v>
      </c>
      <c r="B394" s="7"/>
      <c r="C394" s="64" t="s">
        <v>129</v>
      </c>
      <c r="D394" s="64" t="s">
        <v>130</v>
      </c>
      <c r="E394" s="12" t="s">
        <v>413</v>
      </c>
      <c r="F394" s="47">
        <v>600</v>
      </c>
      <c r="G394" s="47">
        <f>G395</f>
        <v>300</v>
      </c>
    </row>
    <row r="395" spans="1:7" ht="12.75">
      <c r="A395" s="132" t="s">
        <v>83</v>
      </c>
      <c r="B395" s="7"/>
      <c r="C395" s="64" t="s">
        <v>129</v>
      </c>
      <c r="D395" s="64" t="s">
        <v>130</v>
      </c>
      <c r="E395" s="12" t="s">
        <v>413</v>
      </c>
      <c r="F395" s="47">
        <v>610</v>
      </c>
      <c r="G395" s="47">
        <v>300</v>
      </c>
    </row>
    <row r="396" spans="1:7" ht="12.75">
      <c r="A396" s="133" t="s">
        <v>252</v>
      </c>
      <c r="B396" s="133"/>
      <c r="C396" s="64" t="s">
        <v>129</v>
      </c>
      <c r="D396" s="64" t="s">
        <v>130</v>
      </c>
      <c r="E396" s="47" t="s">
        <v>77</v>
      </c>
      <c r="F396" s="47"/>
      <c r="G396" s="47">
        <f>G397</f>
        <v>33552</v>
      </c>
    </row>
    <row r="397" spans="1:7" ht="25.5">
      <c r="A397" s="62" t="s">
        <v>59</v>
      </c>
      <c r="B397" s="137"/>
      <c r="C397" s="64" t="s">
        <v>129</v>
      </c>
      <c r="D397" s="64" t="s">
        <v>130</v>
      </c>
      <c r="E397" s="47" t="s">
        <v>77</v>
      </c>
      <c r="F397" s="47">
        <v>600</v>
      </c>
      <c r="G397" s="47">
        <f>G398</f>
        <v>33552</v>
      </c>
    </row>
    <row r="398" spans="1:7" ht="12.75">
      <c r="A398" s="132" t="s">
        <v>83</v>
      </c>
      <c r="B398" s="134"/>
      <c r="C398" s="64" t="s">
        <v>129</v>
      </c>
      <c r="D398" s="64" t="s">
        <v>130</v>
      </c>
      <c r="E398" s="47" t="s">
        <v>77</v>
      </c>
      <c r="F398" s="47">
        <v>610</v>
      </c>
      <c r="G398" s="47">
        <v>33552</v>
      </c>
    </row>
    <row r="399" spans="1:7" ht="38.25">
      <c r="A399" s="133" t="s">
        <v>318</v>
      </c>
      <c r="B399" s="133"/>
      <c r="C399" s="64" t="s">
        <v>129</v>
      </c>
      <c r="D399" s="64" t="s">
        <v>130</v>
      </c>
      <c r="E399" s="47" t="s">
        <v>40</v>
      </c>
      <c r="F399" s="47"/>
      <c r="G399" s="47">
        <f>G400</f>
        <v>200</v>
      </c>
    </row>
    <row r="400" spans="1:7" ht="25.5">
      <c r="A400" s="62" t="s">
        <v>59</v>
      </c>
      <c r="B400" s="137"/>
      <c r="C400" s="64" t="s">
        <v>129</v>
      </c>
      <c r="D400" s="64" t="s">
        <v>130</v>
      </c>
      <c r="E400" s="47" t="s">
        <v>40</v>
      </c>
      <c r="F400" s="47">
        <v>600</v>
      </c>
      <c r="G400" s="47">
        <f>G401</f>
        <v>200</v>
      </c>
    </row>
    <row r="401" spans="1:7" ht="12.75">
      <c r="A401" s="132" t="s">
        <v>83</v>
      </c>
      <c r="B401" s="134"/>
      <c r="C401" s="64" t="s">
        <v>129</v>
      </c>
      <c r="D401" s="64" t="s">
        <v>130</v>
      </c>
      <c r="E401" s="47" t="s">
        <v>40</v>
      </c>
      <c r="F401" s="47">
        <v>610</v>
      </c>
      <c r="G401" s="47">
        <v>200</v>
      </c>
    </row>
    <row r="402" spans="1:7" ht="27" customHeight="1">
      <c r="A402" s="134" t="s">
        <v>419</v>
      </c>
      <c r="B402" s="134"/>
      <c r="C402" s="64" t="s">
        <v>129</v>
      </c>
      <c r="D402" s="64" t="s">
        <v>130</v>
      </c>
      <c r="E402" s="47" t="s">
        <v>420</v>
      </c>
      <c r="F402" s="47"/>
      <c r="G402" s="47">
        <f>G403</f>
        <v>2597</v>
      </c>
    </row>
    <row r="403" spans="1:7" ht="25.5">
      <c r="A403" s="62" t="s">
        <v>59</v>
      </c>
      <c r="B403" s="134"/>
      <c r="C403" s="64" t="s">
        <v>129</v>
      </c>
      <c r="D403" s="64" t="s">
        <v>130</v>
      </c>
      <c r="E403" s="47" t="s">
        <v>420</v>
      </c>
      <c r="F403" s="47">
        <v>600</v>
      </c>
      <c r="G403" s="47">
        <f>G404</f>
        <v>2597</v>
      </c>
    </row>
    <row r="404" spans="1:7" ht="12.75">
      <c r="A404" s="132" t="s">
        <v>83</v>
      </c>
      <c r="B404" s="134"/>
      <c r="C404" s="64" t="s">
        <v>129</v>
      </c>
      <c r="D404" s="64" t="s">
        <v>130</v>
      </c>
      <c r="E404" s="47" t="s">
        <v>420</v>
      </c>
      <c r="F404" s="47">
        <v>610</v>
      </c>
      <c r="G404" s="47">
        <v>2597</v>
      </c>
    </row>
    <row r="405" spans="1:7" ht="25.5">
      <c r="A405" s="11" t="s">
        <v>0</v>
      </c>
      <c r="B405" s="11"/>
      <c r="C405" s="64" t="s">
        <v>129</v>
      </c>
      <c r="D405" s="64" t="s">
        <v>130</v>
      </c>
      <c r="E405" s="47" t="s">
        <v>282</v>
      </c>
      <c r="F405" s="47"/>
      <c r="G405" s="47">
        <f>G406</f>
        <v>163</v>
      </c>
    </row>
    <row r="406" spans="1:7" ht="25.5">
      <c r="A406" s="11" t="s">
        <v>281</v>
      </c>
      <c r="B406" s="11"/>
      <c r="C406" s="64" t="s">
        <v>129</v>
      </c>
      <c r="D406" s="64" t="s">
        <v>130</v>
      </c>
      <c r="E406" s="47" t="s">
        <v>280</v>
      </c>
      <c r="F406" s="47"/>
      <c r="G406" s="47">
        <f>G407</f>
        <v>163</v>
      </c>
    </row>
    <row r="407" spans="1:7" ht="25.5">
      <c r="A407" s="62" t="s">
        <v>59</v>
      </c>
      <c r="B407" s="137"/>
      <c r="C407" s="64" t="s">
        <v>129</v>
      </c>
      <c r="D407" s="64" t="s">
        <v>130</v>
      </c>
      <c r="E407" s="47" t="s">
        <v>280</v>
      </c>
      <c r="F407" s="47">
        <v>600</v>
      </c>
      <c r="G407" s="47">
        <f>G408</f>
        <v>163</v>
      </c>
    </row>
    <row r="408" spans="1:7" ht="12.75">
      <c r="A408" s="62" t="s">
        <v>83</v>
      </c>
      <c r="B408" s="137"/>
      <c r="C408" s="64" t="s">
        <v>129</v>
      </c>
      <c r="D408" s="64" t="s">
        <v>130</v>
      </c>
      <c r="E408" s="47" t="s">
        <v>280</v>
      </c>
      <c r="F408" s="47">
        <v>610</v>
      </c>
      <c r="G408" s="47">
        <f>100+63</f>
        <v>163</v>
      </c>
    </row>
    <row r="409" spans="1:7" ht="25.5">
      <c r="A409" s="9" t="s">
        <v>193</v>
      </c>
      <c r="B409" s="137"/>
      <c r="C409" s="64" t="s">
        <v>129</v>
      </c>
      <c r="D409" s="64" t="s">
        <v>130</v>
      </c>
      <c r="E409" s="47" t="s">
        <v>1</v>
      </c>
      <c r="F409" s="47"/>
      <c r="G409" s="47">
        <f>G410</f>
        <v>651</v>
      </c>
    </row>
    <row r="410" spans="1:7" ht="25.5">
      <c r="A410" s="137" t="s">
        <v>411</v>
      </c>
      <c r="B410" s="137"/>
      <c r="C410" s="64" t="s">
        <v>129</v>
      </c>
      <c r="D410" s="64" t="s">
        <v>130</v>
      </c>
      <c r="E410" s="47" t="s">
        <v>410</v>
      </c>
      <c r="F410" s="47"/>
      <c r="G410" s="47">
        <f>G411</f>
        <v>651</v>
      </c>
    </row>
    <row r="411" spans="1:7" ht="25.5">
      <c r="A411" s="62" t="s">
        <v>59</v>
      </c>
      <c r="B411" s="137"/>
      <c r="C411" s="64" t="s">
        <v>129</v>
      </c>
      <c r="D411" s="64" t="s">
        <v>130</v>
      </c>
      <c r="E411" s="47" t="s">
        <v>410</v>
      </c>
      <c r="F411" s="47">
        <v>600</v>
      </c>
      <c r="G411" s="47">
        <f>G412</f>
        <v>651</v>
      </c>
    </row>
    <row r="412" spans="1:7" ht="12.75">
      <c r="A412" s="132" t="s">
        <v>83</v>
      </c>
      <c r="B412" s="137"/>
      <c r="C412" s="64" t="s">
        <v>129</v>
      </c>
      <c r="D412" s="64" t="s">
        <v>130</v>
      </c>
      <c r="E412" s="47" t="s">
        <v>410</v>
      </c>
      <c r="F412" s="47">
        <v>610</v>
      </c>
      <c r="G412" s="47">
        <v>651</v>
      </c>
    </row>
    <row r="413" spans="1:7" ht="25.5">
      <c r="A413" s="13" t="s">
        <v>362</v>
      </c>
      <c r="B413" s="13"/>
      <c r="C413" s="70" t="s">
        <v>129</v>
      </c>
      <c r="D413" s="94" t="s">
        <v>130</v>
      </c>
      <c r="E413" s="50" t="s">
        <v>188</v>
      </c>
      <c r="F413" s="50"/>
      <c r="G413" s="50">
        <f>G414</f>
        <v>5000</v>
      </c>
    </row>
    <row r="414" spans="1:7" ht="25.5">
      <c r="A414" s="17" t="s">
        <v>35</v>
      </c>
      <c r="B414" s="17"/>
      <c r="C414" s="64" t="s">
        <v>129</v>
      </c>
      <c r="D414" s="94" t="s">
        <v>130</v>
      </c>
      <c r="E414" s="51" t="s">
        <v>34</v>
      </c>
      <c r="F414" s="51"/>
      <c r="G414" s="51">
        <f>G415+G417</f>
        <v>5000</v>
      </c>
    </row>
    <row r="415" spans="1:7" ht="12.75" hidden="1">
      <c r="A415" s="53" t="s">
        <v>109</v>
      </c>
      <c r="B415" s="138"/>
      <c r="C415" s="70" t="s">
        <v>129</v>
      </c>
      <c r="D415" s="94" t="s">
        <v>130</v>
      </c>
      <c r="E415" s="51" t="s">
        <v>34</v>
      </c>
      <c r="F415" s="51">
        <v>200</v>
      </c>
      <c r="G415" s="51">
        <f>G416</f>
        <v>0</v>
      </c>
    </row>
    <row r="416" spans="1:7" ht="12.75" hidden="1">
      <c r="A416" s="53" t="s">
        <v>110</v>
      </c>
      <c r="B416" s="138"/>
      <c r="C416" s="70" t="s">
        <v>129</v>
      </c>
      <c r="D416" s="94" t="s">
        <v>130</v>
      </c>
      <c r="E416" s="51" t="s">
        <v>34</v>
      </c>
      <c r="F416" s="51">
        <v>240</v>
      </c>
      <c r="G416" s="51"/>
    </row>
    <row r="417" spans="1:7" ht="25.5">
      <c r="A417" s="62" t="s">
        <v>59</v>
      </c>
      <c r="B417" s="137"/>
      <c r="C417" s="64" t="s">
        <v>129</v>
      </c>
      <c r="D417" s="94" t="s">
        <v>130</v>
      </c>
      <c r="E417" s="51" t="s">
        <v>34</v>
      </c>
      <c r="F417" s="51">
        <v>600</v>
      </c>
      <c r="G417" s="51">
        <f>G418</f>
        <v>5000</v>
      </c>
    </row>
    <row r="418" spans="1:7" ht="12.75">
      <c r="A418" s="62" t="s">
        <v>83</v>
      </c>
      <c r="B418" s="137"/>
      <c r="C418" s="64" t="s">
        <v>129</v>
      </c>
      <c r="D418" s="94" t="s">
        <v>130</v>
      </c>
      <c r="E418" s="51" t="s">
        <v>34</v>
      </c>
      <c r="F418" s="51">
        <v>610</v>
      </c>
      <c r="G418" s="51">
        <v>5000</v>
      </c>
    </row>
    <row r="419" spans="1:7" ht="12.75">
      <c r="A419" s="126" t="s">
        <v>302</v>
      </c>
      <c r="B419" s="126"/>
      <c r="C419" s="64" t="s">
        <v>129</v>
      </c>
      <c r="D419" s="64" t="s">
        <v>130</v>
      </c>
      <c r="E419" s="64" t="s">
        <v>22</v>
      </c>
      <c r="F419" s="64"/>
      <c r="G419" s="87">
        <f>G430+G420+G425</f>
        <v>20925</v>
      </c>
    </row>
    <row r="420" spans="1:7" ht="12.75">
      <c r="A420" s="126" t="s">
        <v>225</v>
      </c>
      <c r="B420" s="126"/>
      <c r="C420" s="64" t="s">
        <v>129</v>
      </c>
      <c r="D420" s="64" t="s">
        <v>130</v>
      </c>
      <c r="E420" s="64" t="s">
        <v>305</v>
      </c>
      <c r="F420" s="179"/>
      <c r="G420" s="195">
        <f>G421+G423</f>
        <v>17885</v>
      </c>
    </row>
    <row r="421" spans="1:7" ht="15" customHeight="1">
      <c r="A421" s="53" t="s">
        <v>109</v>
      </c>
      <c r="B421" s="126"/>
      <c r="C421" s="64" t="s">
        <v>129</v>
      </c>
      <c r="D421" s="64" t="s">
        <v>130</v>
      </c>
      <c r="E421" s="64" t="s">
        <v>305</v>
      </c>
      <c r="F421" s="179" t="s">
        <v>106</v>
      </c>
      <c r="G421" s="195">
        <f>G422</f>
        <v>15891</v>
      </c>
    </row>
    <row r="422" spans="1:7" ht="14.25" customHeight="1">
      <c r="A422" s="53" t="s">
        <v>110</v>
      </c>
      <c r="B422" s="126"/>
      <c r="C422" s="64" t="s">
        <v>129</v>
      </c>
      <c r="D422" s="64" t="s">
        <v>130</v>
      </c>
      <c r="E422" s="64" t="s">
        <v>305</v>
      </c>
      <c r="F422" s="179" t="s">
        <v>207</v>
      </c>
      <c r="G422" s="195">
        <f>15181+350+210+150</f>
        <v>15891</v>
      </c>
    </row>
    <row r="423" spans="1:7" ht="12.75" customHeight="1">
      <c r="A423" s="121" t="s">
        <v>111</v>
      </c>
      <c r="B423" s="126"/>
      <c r="C423" s="64" t="s">
        <v>129</v>
      </c>
      <c r="D423" s="64" t="s">
        <v>130</v>
      </c>
      <c r="E423" s="64" t="s">
        <v>305</v>
      </c>
      <c r="F423" s="179" t="s">
        <v>107</v>
      </c>
      <c r="G423" s="195">
        <f>G424</f>
        <v>1994</v>
      </c>
    </row>
    <row r="424" spans="1:7" ht="12.75" customHeight="1">
      <c r="A424" s="121" t="s">
        <v>112</v>
      </c>
      <c r="B424" s="126"/>
      <c r="C424" s="64" t="s">
        <v>129</v>
      </c>
      <c r="D424" s="64" t="s">
        <v>130</v>
      </c>
      <c r="E424" s="64" t="s">
        <v>305</v>
      </c>
      <c r="F424" s="179" t="s">
        <v>108</v>
      </c>
      <c r="G424" s="195">
        <f>990+760+244</f>
        <v>1994</v>
      </c>
    </row>
    <row r="425" spans="1:7" ht="24.75" customHeight="1">
      <c r="A425" s="123" t="s">
        <v>415</v>
      </c>
      <c r="B425" s="138"/>
      <c r="C425" s="64" t="s">
        <v>129</v>
      </c>
      <c r="D425" s="64" t="s">
        <v>130</v>
      </c>
      <c r="E425" s="47" t="s">
        <v>416</v>
      </c>
      <c r="F425" s="51"/>
      <c r="G425" s="51">
        <f>G428+G426</f>
        <v>1950</v>
      </c>
    </row>
    <row r="426" spans="1:7" ht="12.75" customHeight="1">
      <c r="A426" s="53" t="s">
        <v>109</v>
      </c>
      <c r="B426" s="138"/>
      <c r="C426" s="64" t="s">
        <v>129</v>
      </c>
      <c r="D426" s="64" t="s">
        <v>130</v>
      </c>
      <c r="E426" s="47" t="s">
        <v>416</v>
      </c>
      <c r="F426" s="51">
        <v>200</v>
      </c>
      <c r="G426" s="51">
        <f>G427</f>
        <v>200</v>
      </c>
    </row>
    <row r="427" spans="1:7" ht="12.75" customHeight="1">
      <c r="A427" s="53" t="s">
        <v>110</v>
      </c>
      <c r="B427" s="138"/>
      <c r="C427" s="64" t="s">
        <v>129</v>
      </c>
      <c r="D427" s="64" t="s">
        <v>130</v>
      </c>
      <c r="E427" s="47" t="s">
        <v>416</v>
      </c>
      <c r="F427" s="51">
        <v>240</v>
      </c>
      <c r="G427" s="51">
        <v>200</v>
      </c>
    </row>
    <row r="428" spans="1:7" ht="24" customHeight="1">
      <c r="A428" s="124" t="s">
        <v>59</v>
      </c>
      <c r="B428" s="150"/>
      <c r="C428" s="64" t="s">
        <v>129</v>
      </c>
      <c r="D428" s="64" t="s">
        <v>130</v>
      </c>
      <c r="E428" s="47" t="s">
        <v>416</v>
      </c>
      <c r="F428" s="51">
        <v>600</v>
      </c>
      <c r="G428" s="51">
        <f>G429</f>
        <v>1750</v>
      </c>
    </row>
    <row r="429" spans="1:7" ht="12.75" customHeight="1">
      <c r="A429" s="124" t="s">
        <v>83</v>
      </c>
      <c r="B429" s="150"/>
      <c r="C429" s="64" t="s">
        <v>129</v>
      </c>
      <c r="D429" s="64" t="s">
        <v>130</v>
      </c>
      <c r="E429" s="47" t="s">
        <v>416</v>
      </c>
      <c r="F429" s="51">
        <v>610</v>
      </c>
      <c r="G429" s="51">
        <v>1750</v>
      </c>
    </row>
    <row r="430" spans="1:7" ht="12.75">
      <c r="A430" s="147" t="s">
        <v>6</v>
      </c>
      <c r="B430" s="190"/>
      <c r="C430" s="70" t="s">
        <v>129</v>
      </c>
      <c r="D430" s="70" t="s">
        <v>130</v>
      </c>
      <c r="E430" s="70" t="s">
        <v>316</v>
      </c>
      <c r="F430" s="98"/>
      <c r="G430" s="180">
        <f>G431</f>
        <v>1090</v>
      </c>
    </row>
    <row r="431" spans="1:7" ht="25.5">
      <c r="A431" s="62" t="s">
        <v>59</v>
      </c>
      <c r="B431" s="190"/>
      <c r="C431" s="64" t="s">
        <v>129</v>
      </c>
      <c r="D431" s="64" t="s">
        <v>130</v>
      </c>
      <c r="E431" s="64" t="s">
        <v>316</v>
      </c>
      <c r="F431" s="179" t="s">
        <v>56</v>
      </c>
      <c r="G431" s="180">
        <f>G432</f>
        <v>1090</v>
      </c>
    </row>
    <row r="432" spans="1:7" ht="15" customHeight="1">
      <c r="A432" s="62" t="s">
        <v>83</v>
      </c>
      <c r="B432" s="190"/>
      <c r="C432" s="64" t="s">
        <v>129</v>
      </c>
      <c r="D432" s="64" t="s">
        <v>130</v>
      </c>
      <c r="E432" s="64" t="s">
        <v>316</v>
      </c>
      <c r="F432" s="179" t="s">
        <v>57</v>
      </c>
      <c r="G432" s="180">
        <v>1090</v>
      </c>
    </row>
    <row r="433" spans="1:7" ht="12.75">
      <c r="A433" s="34" t="s">
        <v>29</v>
      </c>
      <c r="B433" s="34"/>
      <c r="C433" s="98" t="s">
        <v>129</v>
      </c>
      <c r="D433" s="98" t="s">
        <v>135</v>
      </c>
      <c r="E433" s="98"/>
      <c r="F433" s="98"/>
      <c r="G433" s="99">
        <f>G434</f>
        <v>250</v>
      </c>
    </row>
    <row r="434" spans="1:7" ht="25.5">
      <c r="A434" s="11" t="s">
        <v>348</v>
      </c>
      <c r="B434" s="224"/>
      <c r="C434" s="98" t="s">
        <v>129</v>
      </c>
      <c r="D434" s="98" t="s">
        <v>135</v>
      </c>
      <c r="E434" s="98" t="s">
        <v>186</v>
      </c>
      <c r="F434" s="98"/>
      <c r="G434" s="99">
        <f>G435+G439</f>
        <v>250</v>
      </c>
    </row>
    <row r="435" spans="1:7" ht="12.75">
      <c r="A435" s="11" t="s">
        <v>190</v>
      </c>
      <c r="B435" s="190"/>
      <c r="C435" s="98" t="s">
        <v>129</v>
      </c>
      <c r="D435" s="98" t="s">
        <v>135</v>
      </c>
      <c r="E435" s="98" t="s">
        <v>263</v>
      </c>
      <c r="F435" s="98"/>
      <c r="G435" s="99">
        <f>G436</f>
        <v>125</v>
      </c>
    </row>
    <row r="436" spans="1:7" ht="12.75">
      <c r="A436" s="134" t="s">
        <v>315</v>
      </c>
      <c r="B436" s="190"/>
      <c r="C436" s="70" t="s">
        <v>129</v>
      </c>
      <c r="D436" s="70" t="s">
        <v>135</v>
      </c>
      <c r="E436" s="47" t="s">
        <v>269</v>
      </c>
      <c r="F436" s="47"/>
      <c r="G436" s="47">
        <f>G437</f>
        <v>125</v>
      </c>
    </row>
    <row r="437" spans="1:7" ht="12.75">
      <c r="A437" s="41" t="s">
        <v>109</v>
      </c>
      <c r="B437" s="190"/>
      <c r="C437" s="70" t="s">
        <v>129</v>
      </c>
      <c r="D437" s="70" t="s">
        <v>135</v>
      </c>
      <c r="E437" s="47" t="s">
        <v>269</v>
      </c>
      <c r="F437" s="47">
        <v>200</v>
      </c>
      <c r="G437" s="47">
        <f>G438</f>
        <v>125</v>
      </c>
    </row>
    <row r="438" spans="1:7" ht="12.75">
      <c r="A438" s="41" t="s">
        <v>110</v>
      </c>
      <c r="B438" s="190"/>
      <c r="C438" s="70" t="s">
        <v>129</v>
      </c>
      <c r="D438" s="70" t="s">
        <v>135</v>
      </c>
      <c r="E438" s="47" t="s">
        <v>269</v>
      </c>
      <c r="F438" s="47">
        <v>240</v>
      </c>
      <c r="G438" s="47">
        <v>125</v>
      </c>
    </row>
    <row r="439" spans="1:7" ht="12.75">
      <c r="A439" s="11" t="s">
        <v>191</v>
      </c>
      <c r="B439" s="190"/>
      <c r="C439" s="98" t="s">
        <v>129</v>
      </c>
      <c r="D439" s="98" t="s">
        <v>135</v>
      </c>
      <c r="E439" s="98" t="s">
        <v>25</v>
      </c>
      <c r="F439" s="98"/>
      <c r="G439" s="99">
        <f>G440</f>
        <v>125</v>
      </c>
    </row>
    <row r="440" spans="1:7" ht="12.75">
      <c r="A440" s="134" t="s">
        <v>315</v>
      </c>
      <c r="B440" s="190"/>
      <c r="C440" s="64" t="s">
        <v>129</v>
      </c>
      <c r="D440" s="64" t="s">
        <v>135</v>
      </c>
      <c r="E440" s="64" t="s">
        <v>319</v>
      </c>
      <c r="F440" s="64"/>
      <c r="G440" s="26">
        <f>G441</f>
        <v>125</v>
      </c>
    </row>
    <row r="441" spans="1:7" ht="12.75" customHeight="1">
      <c r="A441" s="121" t="s">
        <v>109</v>
      </c>
      <c r="B441" s="190"/>
      <c r="C441" s="64" t="s">
        <v>129</v>
      </c>
      <c r="D441" s="64" t="s">
        <v>135</v>
      </c>
      <c r="E441" s="64" t="s">
        <v>319</v>
      </c>
      <c r="F441" s="64" t="s">
        <v>106</v>
      </c>
      <c r="G441" s="26">
        <f>G442</f>
        <v>125</v>
      </c>
    </row>
    <row r="442" spans="1:7" ht="12.75" customHeight="1">
      <c r="A442" s="121" t="s">
        <v>110</v>
      </c>
      <c r="B442" s="190"/>
      <c r="C442" s="64" t="s">
        <v>129</v>
      </c>
      <c r="D442" s="64" t="s">
        <v>135</v>
      </c>
      <c r="E442" s="64" t="s">
        <v>319</v>
      </c>
      <c r="F442" s="64" t="s">
        <v>207</v>
      </c>
      <c r="G442" s="75">
        <v>125</v>
      </c>
    </row>
    <row r="443" spans="1:7" ht="12.75">
      <c r="A443" s="34" t="s">
        <v>30</v>
      </c>
      <c r="B443" s="34"/>
      <c r="C443" s="70" t="s">
        <v>129</v>
      </c>
      <c r="D443" s="70" t="s">
        <v>129</v>
      </c>
      <c r="E443" s="70"/>
      <c r="F443" s="70"/>
      <c r="G443" s="75">
        <f>G444</f>
        <v>4003</v>
      </c>
    </row>
    <row r="444" spans="1:7" ht="25.5">
      <c r="A444" s="131" t="s">
        <v>348</v>
      </c>
      <c r="B444" s="131"/>
      <c r="C444" s="70" t="s">
        <v>129</v>
      </c>
      <c r="D444" s="70" t="s">
        <v>129</v>
      </c>
      <c r="E444" s="155" t="s">
        <v>186</v>
      </c>
      <c r="F444" s="47"/>
      <c r="G444" s="47">
        <f>G445</f>
        <v>4003</v>
      </c>
    </row>
    <row r="445" spans="1:7" ht="25.5">
      <c r="A445" s="11" t="s">
        <v>192</v>
      </c>
      <c r="B445" s="142"/>
      <c r="C445" s="70" t="s">
        <v>129</v>
      </c>
      <c r="D445" s="70" t="s">
        <v>129</v>
      </c>
      <c r="E445" s="155" t="s">
        <v>279</v>
      </c>
      <c r="F445" s="97"/>
      <c r="G445" s="47">
        <f>G446+G451+G456</f>
        <v>4003</v>
      </c>
    </row>
    <row r="446" spans="1:7" ht="25.5">
      <c r="A446" s="127" t="s">
        <v>41</v>
      </c>
      <c r="B446" s="127"/>
      <c r="C446" s="70" t="s">
        <v>129</v>
      </c>
      <c r="D446" s="70" t="s">
        <v>129</v>
      </c>
      <c r="E446" s="47" t="s">
        <v>43</v>
      </c>
      <c r="F446" s="47"/>
      <c r="G446" s="47">
        <f>G449+G447</f>
        <v>987</v>
      </c>
    </row>
    <row r="447" spans="1:7" ht="12.75">
      <c r="A447" s="121" t="s">
        <v>109</v>
      </c>
      <c r="B447" s="127"/>
      <c r="C447" s="70" t="s">
        <v>129</v>
      </c>
      <c r="D447" s="70" t="s">
        <v>129</v>
      </c>
      <c r="E447" s="47" t="s">
        <v>43</v>
      </c>
      <c r="F447" s="47">
        <v>200</v>
      </c>
      <c r="G447" s="47">
        <f>G448</f>
        <v>375</v>
      </c>
    </row>
    <row r="448" spans="1:7" ht="12.75">
      <c r="A448" s="121" t="s">
        <v>110</v>
      </c>
      <c r="B448" s="127"/>
      <c r="C448" s="70" t="s">
        <v>129</v>
      </c>
      <c r="D448" s="70" t="s">
        <v>129</v>
      </c>
      <c r="E448" s="47" t="s">
        <v>43</v>
      </c>
      <c r="F448" s="47">
        <v>240</v>
      </c>
      <c r="G448" s="47">
        <v>375</v>
      </c>
    </row>
    <row r="449" spans="1:7" ht="25.5">
      <c r="A449" s="125" t="s">
        <v>59</v>
      </c>
      <c r="B449" s="141"/>
      <c r="C449" s="70" t="s">
        <v>129</v>
      </c>
      <c r="D449" s="70" t="s">
        <v>129</v>
      </c>
      <c r="E449" s="47" t="s">
        <v>43</v>
      </c>
      <c r="F449" s="47">
        <v>600</v>
      </c>
      <c r="G449" s="47">
        <f>G450</f>
        <v>612</v>
      </c>
    </row>
    <row r="450" spans="1:7" ht="12.75">
      <c r="A450" s="125" t="s">
        <v>83</v>
      </c>
      <c r="B450" s="141"/>
      <c r="C450" s="70" t="s">
        <v>129</v>
      </c>
      <c r="D450" s="70" t="s">
        <v>129</v>
      </c>
      <c r="E450" s="47" t="s">
        <v>43</v>
      </c>
      <c r="F450" s="47">
        <v>610</v>
      </c>
      <c r="G450" s="47">
        <v>612</v>
      </c>
    </row>
    <row r="451" spans="1:7" ht="25.5">
      <c r="A451" s="127" t="s">
        <v>42</v>
      </c>
      <c r="B451" s="127"/>
      <c r="C451" s="70" t="s">
        <v>129</v>
      </c>
      <c r="D451" s="70" t="s">
        <v>129</v>
      </c>
      <c r="E451" s="47" t="s">
        <v>44</v>
      </c>
      <c r="F451" s="47"/>
      <c r="G451" s="47">
        <f>G452+G454</f>
        <v>513</v>
      </c>
    </row>
    <row r="452" spans="1:7" ht="12.75">
      <c r="A452" s="121" t="s">
        <v>109</v>
      </c>
      <c r="B452" s="147"/>
      <c r="C452" s="70" t="s">
        <v>129</v>
      </c>
      <c r="D452" s="70" t="s">
        <v>129</v>
      </c>
      <c r="E452" s="47" t="s">
        <v>44</v>
      </c>
      <c r="F452" s="47">
        <v>200</v>
      </c>
      <c r="G452" s="47">
        <f>G453</f>
        <v>413</v>
      </c>
    </row>
    <row r="453" spans="1:7" ht="12.75">
      <c r="A453" s="121" t="s">
        <v>110</v>
      </c>
      <c r="B453" s="147"/>
      <c r="C453" s="70" t="s">
        <v>129</v>
      </c>
      <c r="D453" s="70" t="s">
        <v>129</v>
      </c>
      <c r="E453" s="47" t="s">
        <v>44</v>
      </c>
      <c r="F453" s="47">
        <v>240</v>
      </c>
      <c r="G453" s="47">
        <f>788-375</f>
        <v>413</v>
      </c>
    </row>
    <row r="454" spans="1:7" ht="12.75">
      <c r="A454" s="121" t="s">
        <v>73</v>
      </c>
      <c r="B454" s="147"/>
      <c r="C454" s="70" t="s">
        <v>129</v>
      </c>
      <c r="D454" s="70" t="s">
        <v>129</v>
      </c>
      <c r="E454" s="47" t="s">
        <v>44</v>
      </c>
      <c r="F454" s="47">
        <v>300</v>
      </c>
      <c r="G454" s="47">
        <f>G455</f>
        <v>100</v>
      </c>
    </row>
    <row r="455" spans="1:7" ht="25.5">
      <c r="A455" s="121" t="s">
        <v>75</v>
      </c>
      <c r="B455" s="147"/>
      <c r="C455" s="70" t="s">
        <v>129</v>
      </c>
      <c r="D455" s="70" t="s">
        <v>129</v>
      </c>
      <c r="E455" s="47" t="s">
        <v>44</v>
      </c>
      <c r="F455" s="47">
        <v>320</v>
      </c>
      <c r="G455" s="47">
        <v>100</v>
      </c>
    </row>
    <row r="456" spans="1:7" ht="15.75" customHeight="1">
      <c r="A456" s="138" t="s">
        <v>421</v>
      </c>
      <c r="B456" s="147"/>
      <c r="C456" s="70" t="s">
        <v>129</v>
      </c>
      <c r="D456" s="70" t="s">
        <v>129</v>
      </c>
      <c r="E456" s="47" t="s">
        <v>422</v>
      </c>
      <c r="F456" s="47"/>
      <c r="G456" s="47">
        <f>G457+G459</f>
        <v>2503</v>
      </c>
    </row>
    <row r="457" spans="1:7" ht="12.75">
      <c r="A457" s="121" t="s">
        <v>109</v>
      </c>
      <c r="B457" s="147"/>
      <c r="C457" s="70" t="s">
        <v>129</v>
      </c>
      <c r="D457" s="70" t="s">
        <v>129</v>
      </c>
      <c r="E457" s="47" t="s">
        <v>422</v>
      </c>
      <c r="F457" s="47">
        <v>200</v>
      </c>
      <c r="G457" s="47">
        <f>G458</f>
        <v>833</v>
      </c>
    </row>
    <row r="458" spans="1:7" ht="12.75">
      <c r="A458" s="121" t="s">
        <v>110</v>
      </c>
      <c r="B458" s="147"/>
      <c r="C458" s="70" t="s">
        <v>129</v>
      </c>
      <c r="D458" s="70" t="s">
        <v>129</v>
      </c>
      <c r="E458" s="47" t="s">
        <v>422</v>
      </c>
      <c r="F458" s="47">
        <v>240</v>
      </c>
      <c r="G458" s="47">
        <v>833</v>
      </c>
    </row>
    <row r="459" spans="1:7" ht="25.5">
      <c r="A459" s="125" t="s">
        <v>59</v>
      </c>
      <c r="B459" s="147"/>
      <c r="C459" s="70" t="s">
        <v>129</v>
      </c>
      <c r="D459" s="70" t="s">
        <v>129</v>
      </c>
      <c r="E459" s="47" t="s">
        <v>422</v>
      </c>
      <c r="F459" s="47">
        <v>600</v>
      </c>
      <c r="G459" s="47">
        <f>G460</f>
        <v>1670</v>
      </c>
    </row>
    <row r="460" spans="1:7" ht="12.75">
      <c r="A460" s="125" t="s">
        <v>83</v>
      </c>
      <c r="B460" s="147"/>
      <c r="C460" s="70" t="s">
        <v>129</v>
      </c>
      <c r="D460" s="70" t="s">
        <v>129</v>
      </c>
      <c r="E460" s="47" t="s">
        <v>422</v>
      </c>
      <c r="F460" s="47">
        <v>610</v>
      </c>
      <c r="G460" s="47">
        <v>1670</v>
      </c>
    </row>
    <row r="461" spans="1:7" ht="12.75">
      <c r="A461" s="34" t="s">
        <v>31</v>
      </c>
      <c r="B461" s="34"/>
      <c r="C461" s="70" t="s">
        <v>129</v>
      </c>
      <c r="D461" s="70" t="s">
        <v>128</v>
      </c>
      <c r="E461" s="70"/>
      <c r="F461" s="70"/>
      <c r="G461" s="26">
        <f>G462+G469+G478</f>
        <v>22667</v>
      </c>
    </row>
    <row r="462" spans="1:7" ht="25.5">
      <c r="A462" s="119" t="s">
        <v>168</v>
      </c>
      <c r="B462" s="119"/>
      <c r="C462" s="70" t="s">
        <v>129</v>
      </c>
      <c r="D462" s="70" t="s">
        <v>128</v>
      </c>
      <c r="E462" s="60" t="s">
        <v>162</v>
      </c>
      <c r="F462" s="50"/>
      <c r="G462" s="47">
        <f>G463+G466</f>
        <v>300</v>
      </c>
    </row>
    <row r="463" spans="1:7" ht="25.5">
      <c r="A463" s="13" t="s">
        <v>137</v>
      </c>
      <c r="B463" s="13"/>
      <c r="C463" s="70" t="s">
        <v>129</v>
      </c>
      <c r="D463" s="70" t="s">
        <v>128</v>
      </c>
      <c r="E463" s="60" t="s">
        <v>145</v>
      </c>
      <c r="F463" s="50"/>
      <c r="G463" s="50">
        <f>G464</f>
        <v>50</v>
      </c>
    </row>
    <row r="464" spans="1:7" ht="12.75">
      <c r="A464" s="118" t="s">
        <v>109</v>
      </c>
      <c r="B464" s="145"/>
      <c r="C464" s="70" t="s">
        <v>129</v>
      </c>
      <c r="D464" s="70" t="s">
        <v>128</v>
      </c>
      <c r="E464" s="60" t="s">
        <v>145</v>
      </c>
      <c r="F464" s="50">
        <v>200</v>
      </c>
      <c r="G464" s="50">
        <f>G465</f>
        <v>50</v>
      </c>
    </row>
    <row r="465" spans="1:7" ht="12.75">
      <c r="A465" s="118" t="s">
        <v>110</v>
      </c>
      <c r="B465" s="145"/>
      <c r="C465" s="70" t="s">
        <v>129</v>
      </c>
      <c r="D465" s="70" t="s">
        <v>128</v>
      </c>
      <c r="E465" s="60" t="s">
        <v>145</v>
      </c>
      <c r="F465" s="50">
        <v>240</v>
      </c>
      <c r="G465" s="50">
        <v>50</v>
      </c>
    </row>
    <row r="466" spans="1:7" ht="12.75">
      <c r="A466" s="119" t="s">
        <v>140</v>
      </c>
      <c r="B466" s="119"/>
      <c r="C466" s="70" t="s">
        <v>129</v>
      </c>
      <c r="D466" s="70" t="s">
        <v>128</v>
      </c>
      <c r="E466" s="60" t="s">
        <v>148</v>
      </c>
      <c r="F466" s="50"/>
      <c r="G466" s="50">
        <f>G467</f>
        <v>250</v>
      </c>
    </row>
    <row r="467" spans="1:7" ht="12.75">
      <c r="A467" s="118" t="s">
        <v>109</v>
      </c>
      <c r="B467" s="145"/>
      <c r="C467" s="70" t="s">
        <v>129</v>
      </c>
      <c r="D467" s="70" t="s">
        <v>128</v>
      </c>
      <c r="E467" s="60" t="s">
        <v>148</v>
      </c>
      <c r="F467" s="50">
        <v>200</v>
      </c>
      <c r="G467" s="50">
        <f>G468</f>
        <v>250</v>
      </c>
    </row>
    <row r="468" spans="1:7" ht="12.75">
      <c r="A468" s="118" t="s">
        <v>110</v>
      </c>
      <c r="B468" s="145"/>
      <c r="C468" s="70" t="s">
        <v>129</v>
      </c>
      <c r="D468" s="70" t="s">
        <v>128</v>
      </c>
      <c r="E468" s="60" t="s">
        <v>148</v>
      </c>
      <c r="F468" s="50">
        <v>240</v>
      </c>
      <c r="G468" s="50">
        <v>250</v>
      </c>
    </row>
    <row r="469" spans="1:7" ht="25.5">
      <c r="A469" s="11" t="s">
        <v>348</v>
      </c>
      <c r="B469" s="11"/>
      <c r="C469" s="64" t="s">
        <v>129</v>
      </c>
      <c r="D469" s="64" t="s">
        <v>128</v>
      </c>
      <c r="E469" s="64" t="s">
        <v>186</v>
      </c>
      <c r="F469" s="64"/>
      <c r="G469" s="75">
        <f>G470</f>
        <v>8410</v>
      </c>
    </row>
    <row r="470" spans="1:7" ht="25.5">
      <c r="A470" s="9" t="s">
        <v>193</v>
      </c>
      <c r="B470" s="9"/>
      <c r="C470" s="64" t="s">
        <v>129</v>
      </c>
      <c r="D470" s="64" t="s">
        <v>128</v>
      </c>
      <c r="E470" s="64" t="s">
        <v>1</v>
      </c>
      <c r="F470" s="64"/>
      <c r="G470" s="75">
        <f>G471</f>
        <v>8410</v>
      </c>
    </row>
    <row r="471" spans="1:7" ht="12.75">
      <c r="A471" s="25" t="s">
        <v>202</v>
      </c>
      <c r="B471" s="25"/>
      <c r="C471" s="64" t="s">
        <v>129</v>
      </c>
      <c r="D471" s="64" t="s">
        <v>128</v>
      </c>
      <c r="E471" s="64" t="s">
        <v>2</v>
      </c>
      <c r="F471" s="64"/>
      <c r="G471" s="26">
        <f>G472+G474+G476</f>
        <v>8410</v>
      </c>
    </row>
    <row r="472" spans="1:7" ht="38.25">
      <c r="A472" s="121" t="s">
        <v>104</v>
      </c>
      <c r="B472" s="147"/>
      <c r="C472" s="64" t="s">
        <v>129</v>
      </c>
      <c r="D472" s="64" t="s">
        <v>128</v>
      </c>
      <c r="E472" s="64" t="s">
        <v>2</v>
      </c>
      <c r="F472" s="64" t="s">
        <v>103</v>
      </c>
      <c r="G472" s="75">
        <f>G473</f>
        <v>6202</v>
      </c>
    </row>
    <row r="473" spans="1:7" ht="12.75" customHeight="1">
      <c r="A473" s="118" t="s">
        <v>105</v>
      </c>
      <c r="B473" s="145"/>
      <c r="C473" s="64" t="s">
        <v>129</v>
      </c>
      <c r="D473" s="64" t="s">
        <v>128</v>
      </c>
      <c r="E473" s="64" t="s">
        <v>2</v>
      </c>
      <c r="F473" s="64" t="s">
        <v>203</v>
      </c>
      <c r="G473" s="26">
        <f>5912+92+198</f>
        <v>6202</v>
      </c>
    </row>
    <row r="474" spans="1:7" ht="12.75" customHeight="1">
      <c r="A474" s="121" t="s">
        <v>109</v>
      </c>
      <c r="B474" s="147"/>
      <c r="C474" s="64" t="s">
        <v>129</v>
      </c>
      <c r="D474" s="64" t="s">
        <v>128</v>
      </c>
      <c r="E474" s="64" t="s">
        <v>2</v>
      </c>
      <c r="F474" s="64" t="s">
        <v>106</v>
      </c>
      <c r="G474" s="26">
        <f>G475</f>
        <v>2206</v>
      </c>
    </row>
    <row r="475" spans="1:7" ht="12.75" customHeight="1">
      <c r="A475" s="121" t="s">
        <v>110</v>
      </c>
      <c r="B475" s="147"/>
      <c r="C475" s="64" t="s">
        <v>129</v>
      </c>
      <c r="D475" s="64" t="s">
        <v>128</v>
      </c>
      <c r="E475" s="64" t="s">
        <v>2</v>
      </c>
      <c r="F475" s="64" t="s">
        <v>207</v>
      </c>
      <c r="G475" s="26">
        <v>2206</v>
      </c>
    </row>
    <row r="476" spans="1:7" ht="13.5" customHeight="1">
      <c r="A476" s="121" t="s">
        <v>111</v>
      </c>
      <c r="B476" s="147"/>
      <c r="C476" s="64" t="s">
        <v>129</v>
      </c>
      <c r="D476" s="64" t="s">
        <v>128</v>
      </c>
      <c r="E476" s="64" t="s">
        <v>2</v>
      </c>
      <c r="F476" s="64" t="s">
        <v>107</v>
      </c>
      <c r="G476" s="26">
        <f>G477</f>
        <v>2</v>
      </c>
    </row>
    <row r="477" spans="1:7" ht="12.75" customHeight="1">
      <c r="A477" s="121" t="s">
        <v>112</v>
      </c>
      <c r="B477" s="147"/>
      <c r="C477" s="64" t="s">
        <v>129</v>
      </c>
      <c r="D477" s="64" t="s">
        <v>128</v>
      </c>
      <c r="E477" s="64" t="s">
        <v>2</v>
      </c>
      <c r="F477" s="64" t="s">
        <v>108</v>
      </c>
      <c r="G477" s="26">
        <v>2</v>
      </c>
    </row>
    <row r="478" spans="1:7" ht="12.75">
      <c r="A478" s="123" t="s">
        <v>302</v>
      </c>
      <c r="B478" s="123"/>
      <c r="C478" s="64" t="s">
        <v>129</v>
      </c>
      <c r="D478" s="64" t="s">
        <v>128</v>
      </c>
      <c r="E478" s="64" t="s">
        <v>22</v>
      </c>
      <c r="F478" s="64"/>
      <c r="G478" s="26">
        <f>G479</f>
        <v>13957</v>
      </c>
    </row>
    <row r="479" spans="1:7" ht="12.75">
      <c r="A479" s="25" t="s">
        <v>225</v>
      </c>
      <c r="B479" s="25"/>
      <c r="C479" s="64" t="s">
        <v>129</v>
      </c>
      <c r="D479" s="64" t="s">
        <v>128</v>
      </c>
      <c r="E479" s="64" t="s">
        <v>305</v>
      </c>
      <c r="F479" s="64"/>
      <c r="G479" s="26">
        <f>G480+G482+G484</f>
        <v>13957</v>
      </c>
    </row>
    <row r="480" spans="1:7" ht="38.25">
      <c r="A480" s="121" t="s">
        <v>104</v>
      </c>
      <c r="B480" s="141"/>
      <c r="C480" s="70" t="s">
        <v>129</v>
      </c>
      <c r="D480" s="70" t="s">
        <v>128</v>
      </c>
      <c r="E480" s="64" t="s">
        <v>305</v>
      </c>
      <c r="F480" s="70" t="s">
        <v>103</v>
      </c>
      <c r="G480" s="26">
        <f>G481</f>
        <v>10436</v>
      </c>
    </row>
    <row r="481" spans="1:7" ht="15" customHeight="1">
      <c r="A481" s="121" t="s">
        <v>58</v>
      </c>
      <c r="B481" s="147"/>
      <c r="C481" s="70" t="s">
        <v>129</v>
      </c>
      <c r="D481" s="70" t="s">
        <v>128</v>
      </c>
      <c r="E481" s="70" t="s">
        <v>305</v>
      </c>
      <c r="F481" s="70" t="s">
        <v>226</v>
      </c>
      <c r="G481" s="75">
        <f>10139+247+35+15</f>
        <v>10436</v>
      </c>
    </row>
    <row r="482" spans="1:7" ht="12" customHeight="1">
      <c r="A482" s="120" t="s">
        <v>109</v>
      </c>
      <c r="B482" s="228"/>
      <c r="C482" s="64" t="s">
        <v>129</v>
      </c>
      <c r="D482" s="64" t="s">
        <v>128</v>
      </c>
      <c r="E482" s="70" t="s">
        <v>305</v>
      </c>
      <c r="F482" s="70" t="s">
        <v>106</v>
      </c>
      <c r="G482" s="75">
        <f>G483</f>
        <v>3471</v>
      </c>
    </row>
    <row r="483" spans="1:7" ht="14.25" customHeight="1">
      <c r="A483" s="120" t="s">
        <v>110</v>
      </c>
      <c r="B483" s="228"/>
      <c r="C483" s="64" t="s">
        <v>129</v>
      </c>
      <c r="D483" s="64" t="s">
        <v>128</v>
      </c>
      <c r="E483" s="70" t="s">
        <v>305</v>
      </c>
      <c r="F483" s="64" t="s">
        <v>207</v>
      </c>
      <c r="G483" s="75">
        <f>2845+676-35-15</f>
        <v>3471</v>
      </c>
    </row>
    <row r="484" spans="1:7" ht="12" customHeight="1">
      <c r="A484" s="120" t="s">
        <v>111</v>
      </c>
      <c r="B484" s="228"/>
      <c r="C484" s="64" t="s">
        <v>129</v>
      </c>
      <c r="D484" s="64" t="s">
        <v>128</v>
      </c>
      <c r="E484" s="70" t="s">
        <v>305</v>
      </c>
      <c r="F484" s="64" t="s">
        <v>107</v>
      </c>
      <c r="G484" s="75">
        <f>G485</f>
        <v>50</v>
      </c>
    </row>
    <row r="485" spans="1:7" ht="12" customHeight="1">
      <c r="A485" s="120" t="s">
        <v>112</v>
      </c>
      <c r="B485" s="228"/>
      <c r="C485" s="64" t="s">
        <v>129</v>
      </c>
      <c r="D485" s="64" t="s">
        <v>128</v>
      </c>
      <c r="E485" s="70" t="s">
        <v>305</v>
      </c>
      <c r="F485" s="64" t="s">
        <v>108</v>
      </c>
      <c r="G485" s="75">
        <v>50</v>
      </c>
    </row>
    <row r="486" spans="1:7" ht="12.75">
      <c r="A486" s="40" t="s">
        <v>94</v>
      </c>
      <c r="B486" s="141"/>
      <c r="C486" s="64" t="s">
        <v>125</v>
      </c>
      <c r="D486" s="64"/>
      <c r="E486" s="64"/>
      <c r="F486" s="64"/>
      <c r="G486" s="75">
        <f>G487</f>
        <v>12190</v>
      </c>
    </row>
    <row r="487" spans="1:7" ht="12.75">
      <c r="A487" s="38" t="s">
        <v>101</v>
      </c>
      <c r="B487" s="141"/>
      <c r="C487" s="64" t="s">
        <v>125</v>
      </c>
      <c r="D487" s="64" t="s">
        <v>133</v>
      </c>
      <c r="E487" s="64"/>
      <c r="F487" s="64"/>
      <c r="G487" s="75">
        <f>G488</f>
        <v>12190</v>
      </c>
    </row>
    <row r="488" spans="1:7" ht="25.5">
      <c r="A488" s="11" t="s">
        <v>348</v>
      </c>
      <c r="B488" s="141"/>
      <c r="C488" s="64" t="s">
        <v>125</v>
      </c>
      <c r="D488" s="64" t="s">
        <v>133</v>
      </c>
      <c r="E488" s="64" t="s">
        <v>186</v>
      </c>
      <c r="F488" s="64"/>
      <c r="G488" s="75">
        <f>G489</f>
        <v>12190</v>
      </c>
    </row>
    <row r="489" spans="1:7" ht="12.75">
      <c r="A489" s="11" t="s">
        <v>190</v>
      </c>
      <c r="B489" s="141"/>
      <c r="C489" s="64" t="s">
        <v>125</v>
      </c>
      <c r="D489" s="64" t="s">
        <v>133</v>
      </c>
      <c r="E489" s="64" t="s">
        <v>263</v>
      </c>
      <c r="F489" s="64"/>
      <c r="G489" s="75">
        <f>G490</f>
        <v>12190</v>
      </c>
    </row>
    <row r="490" spans="1:7" ht="38.25">
      <c r="A490" s="38" t="s">
        <v>378</v>
      </c>
      <c r="B490" s="153"/>
      <c r="C490" s="68" t="s">
        <v>125</v>
      </c>
      <c r="D490" s="68" t="s">
        <v>133</v>
      </c>
      <c r="E490" s="68" t="s">
        <v>380</v>
      </c>
      <c r="F490" s="68"/>
      <c r="G490" s="103">
        <f>G493+G491</f>
        <v>12190</v>
      </c>
    </row>
    <row r="491" spans="1:7" ht="13.5" customHeight="1">
      <c r="A491" s="120" t="s">
        <v>109</v>
      </c>
      <c r="B491" s="153"/>
      <c r="C491" s="68" t="s">
        <v>125</v>
      </c>
      <c r="D491" s="68" t="s">
        <v>133</v>
      </c>
      <c r="E491" s="68" t="s">
        <v>380</v>
      </c>
      <c r="F491" s="68" t="s">
        <v>106</v>
      </c>
      <c r="G491" s="103">
        <f>G492</f>
        <v>239</v>
      </c>
    </row>
    <row r="492" spans="1:7" ht="14.25" customHeight="1">
      <c r="A492" s="120" t="s">
        <v>110</v>
      </c>
      <c r="B492" s="153"/>
      <c r="C492" s="68" t="s">
        <v>125</v>
      </c>
      <c r="D492" s="68" t="s">
        <v>133</v>
      </c>
      <c r="E492" s="68" t="s">
        <v>380</v>
      </c>
      <c r="F492" s="68" t="s">
        <v>207</v>
      </c>
      <c r="G492" s="103">
        <v>239</v>
      </c>
    </row>
    <row r="493" spans="1:7" ht="15" customHeight="1">
      <c r="A493" s="121" t="s">
        <v>73</v>
      </c>
      <c r="B493" s="153"/>
      <c r="C493" s="102" t="s">
        <v>125</v>
      </c>
      <c r="D493" s="102" t="s">
        <v>133</v>
      </c>
      <c r="E493" s="68" t="s">
        <v>380</v>
      </c>
      <c r="F493" s="102" t="s">
        <v>70</v>
      </c>
      <c r="G493" s="103">
        <f>G494</f>
        <v>11951</v>
      </c>
    </row>
    <row r="494" spans="1:7" ht="15" customHeight="1">
      <c r="A494" s="129" t="s">
        <v>74</v>
      </c>
      <c r="B494" s="153"/>
      <c r="C494" s="102" t="s">
        <v>125</v>
      </c>
      <c r="D494" s="102" t="s">
        <v>133</v>
      </c>
      <c r="E494" s="68" t="s">
        <v>380</v>
      </c>
      <c r="F494" s="102" t="s">
        <v>71</v>
      </c>
      <c r="G494" s="103">
        <v>11951</v>
      </c>
    </row>
    <row r="495" spans="1:7" ht="25.5">
      <c r="A495" s="40" t="s">
        <v>291</v>
      </c>
      <c r="B495" s="40">
        <v>903</v>
      </c>
      <c r="C495" s="225"/>
      <c r="D495" s="225"/>
      <c r="E495" s="225"/>
      <c r="F495" s="225"/>
      <c r="G495" s="226">
        <f>G496+G511+G540+G603</f>
        <v>141888</v>
      </c>
    </row>
    <row r="496" spans="1:7" ht="12.75">
      <c r="A496" s="40" t="s">
        <v>230</v>
      </c>
      <c r="B496" s="156"/>
      <c r="C496" s="77" t="s">
        <v>133</v>
      </c>
      <c r="D496" s="77"/>
      <c r="E496" s="167"/>
      <c r="F496" s="167"/>
      <c r="G496" s="79">
        <f>G497</f>
        <v>480</v>
      </c>
    </row>
    <row r="497" spans="1:7" ht="12.75">
      <c r="A497" s="168" t="s">
        <v>233</v>
      </c>
      <c r="B497" s="156"/>
      <c r="C497" s="77" t="s">
        <v>133</v>
      </c>
      <c r="D497" s="77" t="s">
        <v>127</v>
      </c>
      <c r="E497" s="167"/>
      <c r="F497" s="167"/>
      <c r="G497" s="79">
        <f>G498</f>
        <v>480</v>
      </c>
    </row>
    <row r="498" spans="1:7" ht="25.5">
      <c r="A498" s="119" t="s">
        <v>176</v>
      </c>
      <c r="B498" s="119"/>
      <c r="C498" s="70" t="s">
        <v>133</v>
      </c>
      <c r="D498" s="90" t="s">
        <v>127</v>
      </c>
      <c r="E498" s="47" t="s">
        <v>166</v>
      </c>
      <c r="F498" s="50"/>
      <c r="G498" s="50">
        <f>G499+G502+G505+G508</f>
        <v>480</v>
      </c>
    </row>
    <row r="499" spans="1:7" ht="25.5">
      <c r="A499" s="119" t="s">
        <v>153</v>
      </c>
      <c r="B499" s="119"/>
      <c r="C499" s="70" t="s">
        <v>133</v>
      </c>
      <c r="D499" s="90" t="s">
        <v>127</v>
      </c>
      <c r="E499" s="60" t="s">
        <v>154</v>
      </c>
      <c r="F499" s="50"/>
      <c r="G499" s="50">
        <f>G500</f>
        <v>130</v>
      </c>
    </row>
    <row r="500" spans="1:7" ht="12.75">
      <c r="A500" s="121" t="s">
        <v>109</v>
      </c>
      <c r="B500" s="147"/>
      <c r="C500" s="70" t="s">
        <v>133</v>
      </c>
      <c r="D500" s="90" t="s">
        <v>127</v>
      </c>
      <c r="E500" s="60" t="s">
        <v>154</v>
      </c>
      <c r="F500" s="50">
        <v>200</v>
      </c>
      <c r="G500" s="50">
        <f>G501</f>
        <v>130</v>
      </c>
    </row>
    <row r="501" spans="1:7" ht="12.75">
      <c r="A501" s="121" t="s">
        <v>110</v>
      </c>
      <c r="B501" s="147"/>
      <c r="C501" s="70" t="s">
        <v>133</v>
      </c>
      <c r="D501" s="90" t="s">
        <v>127</v>
      </c>
      <c r="E501" s="60" t="s">
        <v>154</v>
      </c>
      <c r="F501" s="50">
        <v>240</v>
      </c>
      <c r="G501" s="50">
        <v>130</v>
      </c>
    </row>
    <row r="502" spans="1:7" ht="25.5">
      <c r="A502" s="119" t="s">
        <v>155</v>
      </c>
      <c r="B502" s="119"/>
      <c r="C502" s="70" t="s">
        <v>133</v>
      </c>
      <c r="D502" s="90" t="s">
        <v>127</v>
      </c>
      <c r="E502" s="60" t="s">
        <v>156</v>
      </c>
      <c r="F502" s="50"/>
      <c r="G502" s="50">
        <f>G503</f>
        <v>230</v>
      </c>
    </row>
    <row r="503" spans="1:7" ht="12.75">
      <c r="A503" s="121" t="s">
        <v>109</v>
      </c>
      <c r="B503" s="147"/>
      <c r="C503" s="70" t="s">
        <v>133</v>
      </c>
      <c r="D503" s="90" t="s">
        <v>127</v>
      </c>
      <c r="E503" s="60" t="s">
        <v>156</v>
      </c>
      <c r="F503" s="50">
        <v>200</v>
      </c>
      <c r="G503" s="50">
        <f>G504</f>
        <v>230</v>
      </c>
    </row>
    <row r="504" spans="1:7" ht="12.75">
      <c r="A504" s="121" t="s">
        <v>110</v>
      </c>
      <c r="B504" s="147"/>
      <c r="C504" s="70" t="s">
        <v>133</v>
      </c>
      <c r="D504" s="90" t="s">
        <v>127</v>
      </c>
      <c r="E504" s="60" t="s">
        <v>156</v>
      </c>
      <c r="F504" s="50">
        <v>240</v>
      </c>
      <c r="G504" s="50">
        <v>230</v>
      </c>
    </row>
    <row r="505" spans="1:7" ht="12.75">
      <c r="A505" s="119" t="s">
        <v>157</v>
      </c>
      <c r="B505" s="119"/>
      <c r="C505" s="70" t="s">
        <v>133</v>
      </c>
      <c r="D505" s="90" t="s">
        <v>127</v>
      </c>
      <c r="E505" s="60" t="s">
        <v>158</v>
      </c>
      <c r="F505" s="50"/>
      <c r="G505" s="50">
        <f>G506</f>
        <v>70</v>
      </c>
    </row>
    <row r="506" spans="1:7" ht="12.75">
      <c r="A506" s="121" t="s">
        <v>109</v>
      </c>
      <c r="B506" s="147"/>
      <c r="C506" s="70" t="s">
        <v>133</v>
      </c>
      <c r="D506" s="90" t="s">
        <v>127</v>
      </c>
      <c r="E506" s="60" t="s">
        <v>158</v>
      </c>
      <c r="F506" s="50">
        <v>200</v>
      </c>
      <c r="G506" s="50">
        <f>G507</f>
        <v>70</v>
      </c>
    </row>
    <row r="507" spans="1:7" ht="12.75">
      <c r="A507" s="121" t="s">
        <v>110</v>
      </c>
      <c r="B507" s="147"/>
      <c r="C507" s="70" t="s">
        <v>133</v>
      </c>
      <c r="D507" s="90" t="s">
        <v>127</v>
      </c>
      <c r="E507" s="60" t="s">
        <v>158</v>
      </c>
      <c r="F507" s="50">
        <v>240</v>
      </c>
      <c r="G507" s="50">
        <v>70</v>
      </c>
    </row>
    <row r="508" spans="1:7" ht="38.25">
      <c r="A508" s="11" t="s">
        <v>357</v>
      </c>
      <c r="B508" s="11"/>
      <c r="C508" s="70" t="s">
        <v>133</v>
      </c>
      <c r="D508" s="90" t="s">
        <v>127</v>
      </c>
      <c r="E508" s="60" t="s">
        <v>3</v>
      </c>
      <c r="F508" s="50"/>
      <c r="G508" s="50">
        <f>G509</f>
        <v>50</v>
      </c>
    </row>
    <row r="509" spans="1:7" ht="25.5">
      <c r="A509" s="122" t="s">
        <v>54</v>
      </c>
      <c r="B509" s="123"/>
      <c r="C509" s="70" t="s">
        <v>133</v>
      </c>
      <c r="D509" s="90" t="s">
        <v>127</v>
      </c>
      <c r="E509" s="60" t="s">
        <v>3</v>
      </c>
      <c r="F509" s="50">
        <v>400</v>
      </c>
      <c r="G509" s="50">
        <f>G510</f>
        <v>50</v>
      </c>
    </row>
    <row r="510" spans="1:7" ht="12.75">
      <c r="A510" s="121" t="s">
        <v>55</v>
      </c>
      <c r="B510" s="147"/>
      <c r="C510" s="70" t="s">
        <v>133</v>
      </c>
      <c r="D510" s="90" t="s">
        <v>127</v>
      </c>
      <c r="E510" s="60" t="s">
        <v>3</v>
      </c>
      <c r="F510" s="50">
        <v>410</v>
      </c>
      <c r="G510" s="50">
        <v>50</v>
      </c>
    </row>
    <row r="511" spans="1:7" ht="12.75">
      <c r="A511" s="38" t="s">
        <v>236</v>
      </c>
      <c r="B511" s="147"/>
      <c r="C511" s="70" t="s">
        <v>129</v>
      </c>
      <c r="D511" s="90"/>
      <c r="E511" s="60"/>
      <c r="F511" s="50"/>
      <c r="G511" s="66">
        <f>G512+G532</f>
        <v>71577</v>
      </c>
    </row>
    <row r="512" spans="1:7" ht="12.75">
      <c r="A512" s="38" t="s">
        <v>237</v>
      </c>
      <c r="B512" s="147"/>
      <c r="C512" s="70" t="s">
        <v>129</v>
      </c>
      <c r="D512" s="90" t="s">
        <v>130</v>
      </c>
      <c r="E512" s="60"/>
      <c r="F512" s="50"/>
      <c r="G512" s="66">
        <f>G513+G528</f>
        <v>68492</v>
      </c>
    </row>
    <row r="513" spans="1:7" ht="25.5">
      <c r="A513" s="11" t="s">
        <v>353</v>
      </c>
      <c r="B513" s="7"/>
      <c r="C513" s="64" t="s">
        <v>129</v>
      </c>
      <c r="D513" s="64" t="s">
        <v>130</v>
      </c>
      <c r="E513" s="47" t="s">
        <v>185</v>
      </c>
      <c r="F513" s="47"/>
      <c r="G513" s="66">
        <f>G514+G521</f>
        <v>63714</v>
      </c>
    </row>
    <row r="514" spans="1:7" ht="25.5">
      <c r="A514" s="11" t="s">
        <v>251</v>
      </c>
      <c r="B514" s="11"/>
      <c r="C514" s="70" t="s">
        <v>129</v>
      </c>
      <c r="D514" s="70" t="s">
        <v>130</v>
      </c>
      <c r="E514" s="143" t="s">
        <v>15</v>
      </c>
      <c r="F514" s="70"/>
      <c r="G514" s="65">
        <f>G515+G518</f>
        <v>63264</v>
      </c>
    </row>
    <row r="515" spans="1:7" ht="12.75">
      <c r="A515" s="34" t="s">
        <v>252</v>
      </c>
      <c r="B515" s="34"/>
      <c r="C515" s="70" t="s">
        <v>129</v>
      </c>
      <c r="D515" s="70" t="s">
        <v>130</v>
      </c>
      <c r="E515" s="70" t="s">
        <v>16</v>
      </c>
      <c r="F515" s="70"/>
      <c r="G515" s="65">
        <f>G516</f>
        <v>58020</v>
      </c>
    </row>
    <row r="516" spans="1:7" ht="25.5">
      <c r="A516" s="132" t="s">
        <v>59</v>
      </c>
      <c r="B516" s="134"/>
      <c r="C516" s="70" t="s">
        <v>129</v>
      </c>
      <c r="D516" s="70" t="s">
        <v>130</v>
      </c>
      <c r="E516" s="70" t="s">
        <v>16</v>
      </c>
      <c r="F516" s="70" t="s">
        <v>56</v>
      </c>
      <c r="G516" s="65">
        <f>G517</f>
        <v>58020</v>
      </c>
    </row>
    <row r="517" spans="1:7" ht="17.25" customHeight="1">
      <c r="A517" s="132" t="s">
        <v>83</v>
      </c>
      <c r="B517" s="134"/>
      <c r="C517" s="70" t="s">
        <v>129</v>
      </c>
      <c r="D517" s="70" t="s">
        <v>130</v>
      </c>
      <c r="E517" s="70" t="s">
        <v>16</v>
      </c>
      <c r="F517" s="70" t="s">
        <v>57</v>
      </c>
      <c r="G517" s="65">
        <v>58020</v>
      </c>
    </row>
    <row r="518" spans="1:7" ht="27" customHeight="1">
      <c r="A518" s="134" t="s">
        <v>419</v>
      </c>
      <c r="B518" s="134"/>
      <c r="C518" s="64" t="s">
        <v>129</v>
      </c>
      <c r="D518" s="64" t="s">
        <v>130</v>
      </c>
      <c r="E518" s="47" t="s">
        <v>423</v>
      </c>
      <c r="F518" s="47"/>
      <c r="G518" s="47">
        <f>G519</f>
        <v>5244</v>
      </c>
    </row>
    <row r="519" spans="1:7" ht="17.25" customHeight="1">
      <c r="A519" s="62" t="s">
        <v>59</v>
      </c>
      <c r="B519" s="134"/>
      <c r="C519" s="64" t="s">
        <v>129</v>
      </c>
      <c r="D519" s="64" t="s">
        <v>130</v>
      </c>
      <c r="E519" s="47" t="s">
        <v>423</v>
      </c>
      <c r="F519" s="47">
        <v>600</v>
      </c>
      <c r="G519" s="47">
        <f>G520</f>
        <v>5244</v>
      </c>
    </row>
    <row r="520" spans="1:7" ht="17.25" customHeight="1">
      <c r="A520" s="132" t="s">
        <v>83</v>
      </c>
      <c r="B520" s="134"/>
      <c r="C520" s="64" t="s">
        <v>129</v>
      </c>
      <c r="D520" s="64" t="s">
        <v>130</v>
      </c>
      <c r="E520" s="47" t="s">
        <v>423</v>
      </c>
      <c r="F520" s="47">
        <v>610</v>
      </c>
      <c r="G520" s="47">
        <v>5244</v>
      </c>
    </row>
    <row r="521" spans="1:7" ht="38.25">
      <c r="A521" s="11" t="s">
        <v>255</v>
      </c>
      <c r="B521" s="190"/>
      <c r="C521" s="70" t="s">
        <v>129</v>
      </c>
      <c r="D521" s="70" t="s">
        <v>130</v>
      </c>
      <c r="E521" s="70" t="s">
        <v>18</v>
      </c>
      <c r="F521" s="70"/>
      <c r="G521" s="65">
        <f>G522+G525</f>
        <v>450</v>
      </c>
    </row>
    <row r="522" spans="1:7" ht="12.75">
      <c r="A522" s="25" t="s">
        <v>256</v>
      </c>
      <c r="B522" s="190"/>
      <c r="C522" s="70" t="s">
        <v>129</v>
      </c>
      <c r="D522" s="70" t="s">
        <v>130</v>
      </c>
      <c r="E522" s="64" t="s">
        <v>19</v>
      </c>
      <c r="F522" s="64"/>
      <c r="G522" s="65">
        <f>G523</f>
        <v>100</v>
      </c>
    </row>
    <row r="523" spans="1:7" ht="25.5">
      <c r="A523" s="62" t="s">
        <v>59</v>
      </c>
      <c r="B523" s="190"/>
      <c r="C523" s="70" t="s">
        <v>129</v>
      </c>
      <c r="D523" s="70" t="s">
        <v>130</v>
      </c>
      <c r="E523" s="64" t="s">
        <v>19</v>
      </c>
      <c r="F523" s="64" t="s">
        <v>56</v>
      </c>
      <c r="G523" s="65">
        <f>G524</f>
        <v>100</v>
      </c>
    </row>
    <row r="524" spans="1:7" ht="16.5" customHeight="1">
      <c r="A524" s="62" t="s">
        <v>83</v>
      </c>
      <c r="B524" s="190"/>
      <c r="C524" s="70" t="s">
        <v>129</v>
      </c>
      <c r="D524" s="70" t="s">
        <v>130</v>
      </c>
      <c r="E524" s="64" t="s">
        <v>19</v>
      </c>
      <c r="F524" s="64" t="s">
        <v>57</v>
      </c>
      <c r="G524" s="65">
        <v>100</v>
      </c>
    </row>
    <row r="525" spans="1:7" ht="12.75">
      <c r="A525" s="25" t="s">
        <v>257</v>
      </c>
      <c r="B525" s="190"/>
      <c r="C525" s="70" t="s">
        <v>129</v>
      </c>
      <c r="D525" s="70" t="s">
        <v>130</v>
      </c>
      <c r="E525" s="70" t="s">
        <v>317</v>
      </c>
      <c r="F525" s="70"/>
      <c r="G525" s="65">
        <f>G526</f>
        <v>350</v>
      </c>
    </row>
    <row r="526" spans="1:7" ht="25.5">
      <c r="A526" s="62" t="s">
        <v>59</v>
      </c>
      <c r="B526" s="190"/>
      <c r="C526" s="70" t="s">
        <v>129</v>
      </c>
      <c r="D526" s="70" t="s">
        <v>130</v>
      </c>
      <c r="E526" s="70" t="s">
        <v>317</v>
      </c>
      <c r="F526" s="70" t="s">
        <v>56</v>
      </c>
      <c r="G526" s="65">
        <f>G527</f>
        <v>350</v>
      </c>
    </row>
    <row r="527" spans="1:7" ht="15" customHeight="1">
      <c r="A527" s="62" t="s">
        <v>83</v>
      </c>
      <c r="B527" s="190"/>
      <c r="C527" s="70" t="s">
        <v>129</v>
      </c>
      <c r="D527" s="70" t="s">
        <v>130</v>
      </c>
      <c r="E527" s="70" t="s">
        <v>317</v>
      </c>
      <c r="F527" s="70" t="s">
        <v>57</v>
      </c>
      <c r="G527" s="65">
        <v>350</v>
      </c>
    </row>
    <row r="528" spans="1:7" ht="12.75">
      <c r="A528" s="134" t="s">
        <v>302</v>
      </c>
      <c r="B528" s="134"/>
      <c r="C528" s="70" t="s">
        <v>129</v>
      </c>
      <c r="D528" s="70" t="s">
        <v>130</v>
      </c>
      <c r="E528" s="98" t="s">
        <v>22</v>
      </c>
      <c r="F528" s="98"/>
      <c r="G528" s="65">
        <f>G529</f>
        <v>4778</v>
      </c>
    </row>
    <row r="529" spans="1:7" ht="12.75">
      <c r="A529" s="178" t="s">
        <v>6</v>
      </c>
      <c r="B529" s="224"/>
      <c r="C529" s="98" t="s">
        <v>129</v>
      </c>
      <c r="D529" s="98" t="s">
        <v>130</v>
      </c>
      <c r="E529" s="98" t="s">
        <v>316</v>
      </c>
      <c r="F529" s="98"/>
      <c r="G529" s="180">
        <f>G530</f>
        <v>4778</v>
      </c>
    </row>
    <row r="530" spans="1:7" ht="25.5">
      <c r="A530" s="232" t="s">
        <v>59</v>
      </c>
      <c r="B530" s="224"/>
      <c r="C530" s="179" t="s">
        <v>129</v>
      </c>
      <c r="D530" s="179" t="s">
        <v>130</v>
      </c>
      <c r="E530" s="179" t="s">
        <v>316</v>
      </c>
      <c r="F530" s="179" t="s">
        <v>56</v>
      </c>
      <c r="G530" s="180">
        <f>G531</f>
        <v>4778</v>
      </c>
    </row>
    <row r="531" spans="1:7" ht="15" customHeight="1">
      <c r="A531" s="232" t="s">
        <v>83</v>
      </c>
      <c r="B531" s="224"/>
      <c r="C531" s="179" t="s">
        <v>129</v>
      </c>
      <c r="D531" s="179" t="s">
        <v>130</v>
      </c>
      <c r="E531" s="179" t="s">
        <v>316</v>
      </c>
      <c r="F531" s="179" t="s">
        <v>57</v>
      </c>
      <c r="G531" s="180">
        <v>4778</v>
      </c>
    </row>
    <row r="532" spans="1:7" ht="12.75">
      <c r="A532" s="38" t="s">
        <v>30</v>
      </c>
      <c r="B532" s="134"/>
      <c r="C532" s="70" t="s">
        <v>129</v>
      </c>
      <c r="D532" s="70" t="s">
        <v>129</v>
      </c>
      <c r="E532" s="98"/>
      <c r="F532" s="98"/>
      <c r="G532" s="65">
        <f>G533</f>
        <v>3085</v>
      </c>
    </row>
    <row r="533" spans="1:7" ht="25.5">
      <c r="A533" s="11" t="s">
        <v>177</v>
      </c>
      <c r="B533" s="11"/>
      <c r="C533" s="64" t="s">
        <v>129</v>
      </c>
      <c r="D533" s="64" t="s">
        <v>129</v>
      </c>
      <c r="E533" s="155" t="s">
        <v>161</v>
      </c>
      <c r="F533" s="49"/>
      <c r="G533" s="50">
        <f>G534+G537</f>
        <v>3085</v>
      </c>
    </row>
    <row r="534" spans="1:7" ht="12.75">
      <c r="A534" s="11" t="s">
        <v>369</v>
      </c>
      <c r="B534" s="11"/>
      <c r="C534" s="64" t="s">
        <v>129</v>
      </c>
      <c r="D534" s="64" t="s">
        <v>129</v>
      </c>
      <c r="E534" s="60" t="s">
        <v>258</v>
      </c>
      <c r="F534" s="50"/>
      <c r="G534" s="50">
        <f>G535</f>
        <v>2980</v>
      </c>
    </row>
    <row r="535" spans="1:7" ht="25.5">
      <c r="A535" s="62" t="s">
        <v>59</v>
      </c>
      <c r="B535" s="137"/>
      <c r="C535" s="64" t="s">
        <v>129</v>
      </c>
      <c r="D535" s="64" t="s">
        <v>129</v>
      </c>
      <c r="E535" s="60" t="s">
        <v>258</v>
      </c>
      <c r="F535" s="50">
        <v>600</v>
      </c>
      <c r="G535" s="50">
        <f>G536</f>
        <v>2980</v>
      </c>
    </row>
    <row r="536" spans="1:7" ht="12.75">
      <c r="A536" s="62" t="s">
        <v>83</v>
      </c>
      <c r="B536" s="137"/>
      <c r="C536" s="64" t="s">
        <v>129</v>
      </c>
      <c r="D536" s="64" t="s">
        <v>129</v>
      </c>
      <c r="E536" s="60" t="s">
        <v>258</v>
      </c>
      <c r="F536" s="50">
        <v>610</v>
      </c>
      <c r="G536" s="50">
        <v>2980</v>
      </c>
    </row>
    <row r="537" spans="1:7" ht="12.75">
      <c r="A537" s="11" t="s">
        <v>260</v>
      </c>
      <c r="B537" s="11"/>
      <c r="C537" s="64" t="s">
        <v>129</v>
      </c>
      <c r="D537" s="64" t="s">
        <v>129</v>
      </c>
      <c r="E537" s="155" t="s">
        <v>259</v>
      </c>
      <c r="F537" s="50"/>
      <c r="G537" s="50">
        <f>G538</f>
        <v>105</v>
      </c>
    </row>
    <row r="538" spans="1:7" ht="25.5">
      <c r="A538" s="62" t="s">
        <v>59</v>
      </c>
      <c r="B538" s="137"/>
      <c r="C538" s="64" t="s">
        <v>129</v>
      </c>
      <c r="D538" s="64" t="s">
        <v>129</v>
      </c>
      <c r="E538" s="155" t="s">
        <v>259</v>
      </c>
      <c r="F538" s="50">
        <v>600</v>
      </c>
      <c r="G538" s="50">
        <f>G539</f>
        <v>105</v>
      </c>
    </row>
    <row r="539" spans="1:7" ht="12.75">
      <c r="A539" s="62" t="s">
        <v>83</v>
      </c>
      <c r="B539" s="137"/>
      <c r="C539" s="64" t="s">
        <v>129</v>
      </c>
      <c r="D539" s="64" t="s">
        <v>129</v>
      </c>
      <c r="E539" s="155" t="s">
        <v>259</v>
      </c>
      <c r="F539" s="50">
        <v>610</v>
      </c>
      <c r="G539" s="50">
        <v>105</v>
      </c>
    </row>
    <row r="540" spans="1:7" ht="12.75">
      <c r="A540" s="25" t="s">
        <v>32</v>
      </c>
      <c r="B540" s="25"/>
      <c r="C540" s="64" t="s">
        <v>131</v>
      </c>
      <c r="D540" s="64"/>
      <c r="E540" s="64"/>
      <c r="F540" s="64"/>
      <c r="G540" s="65">
        <f>G541+G586</f>
        <v>56923</v>
      </c>
    </row>
    <row r="541" spans="1:7" ht="12.75">
      <c r="A541" s="22" t="s">
        <v>33</v>
      </c>
      <c r="B541" s="153"/>
      <c r="C541" s="64" t="s">
        <v>131</v>
      </c>
      <c r="D541" s="64" t="s">
        <v>136</v>
      </c>
      <c r="E541" s="64"/>
      <c r="F541" s="64"/>
      <c r="G541" s="65">
        <f>G542+G579+G575</f>
        <v>49558</v>
      </c>
    </row>
    <row r="542" spans="1:7" ht="24.75" customHeight="1">
      <c r="A542" s="11" t="s">
        <v>353</v>
      </c>
      <c r="B542" s="11"/>
      <c r="C542" s="64" t="s">
        <v>131</v>
      </c>
      <c r="D542" s="64" t="s">
        <v>136</v>
      </c>
      <c r="E542" s="155" t="s">
        <v>185</v>
      </c>
      <c r="F542" s="48"/>
      <c r="G542" s="66">
        <f>G543+G547+G554+G568+G564</f>
        <v>46218</v>
      </c>
    </row>
    <row r="543" spans="1:7" ht="25.5" hidden="1">
      <c r="A543" s="11" t="s">
        <v>243</v>
      </c>
      <c r="B543" s="11"/>
      <c r="C543" s="64" t="s">
        <v>131</v>
      </c>
      <c r="D543" s="64" t="s">
        <v>136</v>
      </c>
      <c r="E543" s="155" t="s">
        <v>10</v>
      </c>
      <c r="F543" s="48"/>
      <c r="G543" s="66">
        <f>G544</f>
        <v>0</v>
      </c>
    </row>
    <row r="544" spans="1:7" ht="25.5" hidden="1">
      <c r="A544" s="25" t="s">
        <v>245</v>
      </c>
      <c r="B544" s="25"/>
      <c r="C544" s="64" t="s">
        <v>131</v>
      </c>
      <c r="D544" s="64" t="s">
        <v>136</v>
      </c>
      <c r="E544" s="64" t="s">
        <v>244</v>
      </c>
      <c r="F544" s="64"/>
      <c r="G544" s="65">
        <f>G545</f>
        <v>0</v>
      </c>
    </row>
    <row r="545" spans="1:7" ht="25.5" hidden="1">
      <c r="A545" s="53" t="s">
        <v>109</v>
      </c>
      <c r="B545" s="138"/>
      <c r="C545" s="64" t="s">
        <v>131</v>
      </c>
      <c r="D545" s="64" t="s">
        <v>136</v>
      </c>
      <c r="E545" s="64" t="s">
        <v>244</v>
      </c>
      <c r="F545" s="64" t="s">
        <v>106</v>
      </c>
      <c r="G545" s="65">
        <f>G546</f>
        <v>0</v>
      </c>
    </row>
    <row r="546" spans="1:7" ht="25.5" hidden="1">
      <c r="A546" s="53" t="s">
        <v>110</v>
      </c>
      <c r="B546" s="138"/>
      <c r="C546" s="64" t="s">
        <v>131</v>
      </c>
      <c r="D546" s="64" t="s">
        <v>136</v>
      </c>
      <c r="E546" s="64" t="s">
        <v>244</v>
      </c>
      <c r="F546" s="64" t="s">
        <v>207</v>
      </c>
      <c r="G546" s="65"/>
    </row>
    <row r="547" spans="1:7" ht="12.75">
      <c r="A547" s="11" t="s">
        <v>246</v>
      </c>
      <c r="B547" s="11"/>
      <c r="C547" s="64" t="s">
        <v>131</v>
      </c>
      <c r="D547" s="64" t="s">
        <v>136</v>
      </c>
      <c r="E547" s="155" t="s">
        <v>11</v>
      </c>
      <c r="F547" s="48"/>
      <c r="G547" s="66">
        <f>G548+G551</f>
        <v>33882</v>
      </c>
    </row>
    <row r="548" spans="1:7" ht="12.75">
      <c r="A548" s="25" t="s">
        <v>247</v>
      </c>
      <c r="B548" s="25"/>
      <c r="C548" s="64" t="s">
        <v>131</v>
      </c>
      <c r="D548" s="64" t="s">
        <v>136</v>
      </c>
      <c r="E548" s="64" t="s">
        <v>12</v>
      </c>
      <c r="F548" s="64"/>
      <c r="G548" s="65">
        <f>G549</f>
        <v>30029</v>
      </c>
    </row>
    <row r="549" spans="1:7" ht="25.5">
      <c r="A549" s="62" t="s">
        <v>59</v>
      </c>
      <c r="B549" s="137"/>
      <c r="C549" s="64" t="s">
        <v>131</v>
      </c>
      <c r="D549" s="64" t="s">
        <v>136</v>
      </c>
      <c r="E549" s="64" t="s">
        <v>12</v>
      </c>
      <c r="F549" s="64" t="s">
        <v>56</v>
      </c>
      <c r="G549" s="65">
        <f>G550</f>
        <v>30029</v>
      </c>
    </row>
    <row r="550" spans="1:7" ht="14.25" customHeight="1">
      <c r="A550" s="62" t="s">
        <v>83</v>
      </c>
      <c r="B550" s="137"/>
      <c r="C550" s="64" t="s">
        <v>131</v>
      </c>
      <c r="D550" s="64" t="s">
        <v>136</v>
      </c>
      <c r="E550" s="64" t="s">
        <v>12</v>
      </c>
      <c r="F550" s="64" t="s">
        <v>57</v>
      </c>
      <c r="G550" s="65">
        <f>30079-50</f>
        <v>30029</v>
      </c>
    </row>
    <row r="551" spans="1:7" ht="29.25" customHeight="1">
      <c r="A551" s="134" t="s">
        <v>424</v>
      </c>
      <c r="B551" s="134"/>
      <c r="C551" s="64" t="s">
        <v>131</v>
      </c>
      <c r="D551" s="64" t="s">
        <v>136</v>
      </c>
      <c r="E551" s="47" t="s">
        <v>425</v>
      </c>
      <c r="F551" s="47"/>
      <c r="G551" s="47">
        <f>G552</f>
        <v>3853</v>
      </c>
    </row>
    <row r="552" spans="1:7" ht="14.25" customHeight="1">
      <c r="A552" s="62" t="s">
        <v>59</v>
      </c>
      <c r="B552" s="134"/>
      <c r="C552" s="64" t="s">
        <v>131</v>
      </c>
      <c r="D552" s="64" t="s">
        <v>136</v>
      </c>
      <c r="E552" s="47" t="s">
        <v>425</v>
      </c>
      <c r="F552" s="47">
        <v>600</v>
      </c>
      <c r="G552" s="47">
        <f>G553</f>
        <v>3853</v>
      </c>
    </row>
    <row r="553" spans="1:7" ht="14.25" customHeight="1">
      <c r="A553" s="132" t="s">
        <v>83</v>
      </c>
      <c r="B553" s="134"/>
      <c r="C553" s="64" t="s">
        <v>131</v>
      </c>
      <c r="D553" s="64" t="s">
        <v>136</v>
      </c>
      <c r="E553" s="47" t="s">
        <v>425</v>
      </c>
      <c r="F553" s="47">
        <v>610</v>
      </c>
      <c r="G553" s="47">
        <v>3853</v>
      </c>
    </row>
    <row r="554" spans="1:7" ht="12.75">
      <c r="A554" s="11" t="s">
        <v>248</v>
      </c>
      <c r="B554" s="11"/>
      <c r="C554" s="64" t="s">
        <v>131</v>
      </c>
      <c r="D554" s="64" t="s">
        <v>136</v>
      </c>
      <c r="E554" s="67" t="s">
        <v>13</v>
      </c>
      <c r="F554" s="64"/>
      <c r="G554" s="65">
        <f>G555+G558+G561</f>
        <v>7577</v>
      </c>
    </row>
    <row r="555" spans="1:7" ht="12.75">
      <c r="A555" s="25" t="s">
        <v>249</v>
      </c>
      <c r="B555" s="25"/>
      <c r="C555" s="64" t="s">
        <v>131</v>
      </c>
      <c r="D555" s="64" t="s">
        <v>136</v>
      </c>
      <c r="E555" s="64" t="s">
        <v>14</v>
      </c>
      <c r="F555" s="64"/>
      <c r="G555" s="65">
        <f>G556</f>
        <v>6825</v>
      </c>
    </row>
    <row r="556" spans="1:7" ht="25.5">
      <c r="A556" s="62" t="s">
        <v>59</v>
      </c>
      <c r="B556" s="137"/>
      <c r="C556" s="77" t="s">
        <v>131</v>
      </c>
      <c r="D556" s="77" t="s">
        <v>136</v>
      </c>
      <c r="E556" s="64" t="s">
        <v>14</v>
      </c>
      <c r="F556" s="64" t="s">
        <v>56</v>
      </c>
      <c r="G556" s="65">
        <f>G557</f>
        <v>6825</v>
      </c>
    </row>
    <row r="557" spans="1:7" ht="15" customHeight="1">
      <c r="A557" s="62" t="s">
        <v>83</v>
      </c>
      <c r="B557" s="137"/>
      <c r="C557" s="64" t="s">
        <v>131</v>
      </c>
      <c r="D557" s="64" t="s">
        <v>136</v>
      </c>
      <c r="E557" s="64" t="s">
        <v>14</v>
      </c>
      <c r="F557" s="64" t="s">
        <v>57</v>
      </c>
      <c r="G557" s="65">
        <f>6984-159</f>
        <v>6825</v>
      </c>
    </row>
    <row r="558" spans="1:7" ht="12.75">
      <c r="A558" s="25" t="s">
        <v>250</v>
      </c>
      <c r="B558" s="25"/>
      <c r="C558" s="64" t="s">
        <v>131</v>
      </c>
      <c r="D558" s="64" t="s">
        <v>136</v>
      </c>
      <c r="E558" s="64" t="s">
        <v>322</v>
      </c>
      <c r="F558" s="64"/>
      <c r="G558" s="65">
        <f>G559</f>
        <v>100</v>
      </c>
    </row>
    <row r="559" spans="1:7" ht="25.5">
      <c r="A559" s="62" t="s">
        <v>59</v>
      </c>
      <c r="B559" s="137"/>
      <c r="C559" s="64" t="s">
        <v>131</v>
      </c>
      <c r="D559" s="64" t="s">
        <v>136</v>
      </c>
      <c r="E559" s="64" t="s">
        <v>322</v>
      </c>
      <c r="F559" s="64" t="s">
        <v>56</v>
      </c>
      <c r="G559" s="65">
        <f>G560</f>
        <v>100</v>
      </c>
    </row>
    <row r="560" spans="1:7" ht="15" customHeight="1">
      <c r="A560" s="62" t="s">
        <v>83</v>
      </c>
      <c r="B560" s="137"/>
      <c r="C560" s="64" t="s">
        <v>131</v>
      </c>
      <c r="D560" s="64" t="s">
        <v>136</v>
      </c>
      <c r="E560" s="64" t="s">
        <v>322</v>
      </c>
      <c r="F560" s="64" t="s">
        <v>57</v>
      </c>
      <c r="G560" s="65">
        <v>100</v>
      </c>
    </row>
    <row r="561" spans="1:7" ht="27.75" customHeight="1">
      <c r="A561" s="134" t="s">
        <v>424</v>
      </c>
      <c r="B561" s="134"/>
      <c r="C561" s="64" t="s">
        <v>131</v>
      </c>
      <c r="D561" s="64" t="s">
        <v>136</v>
      </c>
      <c r="E561" s="47" t="s">
        <v>426</v>
      </c>
      <c r="F561" s="47"/>
      <c r="G561" s="47">
        <f>G562</f>
        <v>652</v>
      </c>
    </row>
    <row r="562" spans="1:7" ht="15" customHeight="1">
      <c r="A562" s="62" t="s">
        <v>59</v>
      </c>
      <c r="B562" s="134"/>
      <c r="C562" s="64" t="s">
        <v>131</v>
      </c>
      <c r="D562" s="64" t="s">
        <v>136</v>
      </c>
      <c r="E562" s="47" t="s">
        <v>426</v>
      </c>
      <c r="F562" s="47">
        <v>600</v>
      </c>
      <c r="G562" s="47">
        <f>G563</f>
        <v>652</v>
      </c>
    </row>
    <row r="563" spans="1:7" ht="15" customHeight="1">
      <c r="A563" s="132" t="s">
        <v>83</v>
      </c>
      <c r="B563" s="134"/>
      <c r="C563" s="64" t="s">
        <v>131</v>
      </c>
      <c r="D563" s="64" t="s">
        <v>136</v>
      </c>
      <c r="E563" s="47" t="s">
        <v>426</v>
      </c>
      <c r="F563" s="47">
        <v>610</v>
      </c>
      <c r="G563" s="47">
        <v>652</v>
      </c>
    </row>
    <row r="564" spans="1:7" ht="25.5">
      <c r="A564" s="11" t="s">
        <v>253</v>
      </c>
      <c r="B564" s="11"/>
      <c r="C564" s="64" t="s">
        <v>131</v>
      </c>
      <c r="D564" s="64" t="s">
        <v>136</v>
      </c>
      <c r="E564" s="155" t="s">
        <v>17</v>
      </c>
      <c r="F564" s="48"/>
      <c r="G564" s="66">
        <f>G565</f>
        <v>1000</v>
      </c>
    </row>
    <row r="565" spans="1:7" ht="12.75">
      <c r="A565" s="25" t="s">
        <v>254</v>
      </c>
      <c r="B565" s="25"/>
      <c r="C565" s="64" t="s">
        <v>131</v>
      </c>
      <c r="D565" s="64" t="s">
        <v>136</v>
      </c>
      <c r="E565" s="64" t="s">
        <v>323</v>
      </c>
      <c r="F565" s="64"/>
      <c r="G565" s="65">
        <f>G566</f>
        <v>1000</v>
      </c>
    </row>
    <row r="566" spans="1:7" ht="25.5">
      <c r="A566" s="62" t="s">
        <v>59</v>
      </c>
      <c r="B566" s="137"/>
      <c r="C566" s="64" t="s">
        <v>131</v>
      </c>
      <c r="D566" s="64" t="s">
        <v>136</v>
      </c>
      <c r="E566" s="64" t="s">
        <v>323</v>
      </c>
      <c r="F566" s="64" t="s">
        <v>56</v>
      </c>
      <c r="G566" s="65">
        <f>G567</f>
        <v>1000</v>
      </c>
    </row>
    <row r="567" spans="1:7" ht="14.25" customHeight="1">
      <c r="A567" s="62" t="s">
        <v>83</v>
      </c>
      <c r="B567" s="137"/>
      <c r="C567" s="64" t="s">
        <v>131</v>
      </c>
      <c r="D567" s="64" t="s">
        <v>136</v>
      </c>
      <c r="E567" s="64" t="s">
        <v>323</v>
      </c>
      <c r="F567" s="64" t="s">
        <v>57</v>
      </c>
      <c r="G567" s="65">
        <v>1000</v>
      </c>
    </row>
    <row r="568" spans="1:7" ht="38.25">
      <c r="A568" s="11" t="s">
        <v>255</v>
      </c>
      <c r="B568" s="11"/>
      <c r="C568" s="64" t="s">
        <v>131</v>
      </c>
      <c r="D568" s="64" t="s">
        <v>136</v>
      </c>
      <c r="E568" s="155" t="s">
        <v>18</v>
      </c>
      <c r="F568" s="48"/>
      <c r="G568" s="66">
        <f>G569+G572</f>
        <v>3759</v>
      </c>
    </row>
    <row r="569" spans="1:7" ht="12.75">
      <c r="A569" s="25" t="s">
        <v>256</v>
      </c>
      <c r="B569" s="25"/>
      <c r="C569" s="64" t="s">
        <v>131</v>
      </c>
      <c r="D569" s="64" t="s">
        <v>136</v>
      </c>
      <c r="E569" s="64" t="s">
        <v>19</v>
      </c>
      <c r="F569" s="64"/>
      <c r="G569" s="65">
        <f>G570</f>
        <v>1909</v>
      </c>
    </row>
    <row r="570" spans="1:7" ht="25.5">
      <c r="A570" s="62" t="s">
        <v>59</v>
      </c>
      <c r="B570" s="137"/>
      <c r="C570" s="64" t="s">
        <v>131</v>
      </c>
      <c r="D570" s="64" t="s">
        <v>136</v>
      </c>
      <c r="E570" s="64" t="s">
        <v>19</v>
      </c>
      <c r="F570" s="64" t="s">
        <v>56</v>
      </c>
      <c r="G570" s="65">
        <f>G571</f>
        <v>1909</v>
      </c>
    </row>
    <row r="571" spans="1:7" ht="15" customHeight="1">
      <c r="A571" s="62" t="s">
        <v>83</v>
      </c>
      <c r="B571" s="137"/>
      <c r="C571" s="64" t="s">
        <v>131</v>
      </c>
      <c r="D571" s="64" t="s">
        <v>136</v>
      </c>
      <c r="E571" s="64" t="s">
        <v>19</v>
      </c>
      <c r="F571" s="64" t="s">
        <v>57</v>
      </c>
      <c r="G571" s="65">
        <f>1500+409</f>
        <v>1909</v>
      </c>
    </row>
    <row r="572" spans="1:7" ht="12.75">
      <c r="A572" s="34" t="s">
        <v>427</v>
      </c>
      <c r="B572" s="25"/>
      <c r="C572" s="64" t="s">
        <v>131</v>
      </c>
      <c r="D572" s="64" t="s">
        <v>136</v>
      </c>
      <c r="E572" s="64" t="s">
        <v>317</v>
      </c>
      <c r="F572" s="64"/>
      <c r="G572" s="65">
        <f>G573</f>
        <v>1850</v>
      </c>
    </row>
    <row r="573" spans="1:7" ht="25.5">
      <c r="A573" s="62" t="s">
        <v>59</v>
      </c>
      <c r="B573" s="137"/>
      <c r="C573" s="64" t="s">
        <v>131</v>
      </c>
      <c r="D573" s="64" t="s">
        <v>136</v>
      </c>
      <c r="E573" s="64" t="s">
        <v>317</v>
      </c>
      <c r="F573" s="64" t="s">
        <v>56</v>
      </c>
      <c r="G573" s="65">
        <f>G574</f>
        <v>1850</v>
      </c>
    </row>
    <row r="574" spans="1:7" ht="14.25" customHeight="1">
      <c r="A574" s="62" t="s">
        <v>83</v>
      </c>
      <c r="B574" s="137"/>
      <c r="C574" s="64" t="s">
        <v>131</v>
      </c>
      <c r="D574" s="64" t="s">
        <v>136</v>
      </c>
      <c r="E574" s="64" t="s">
        <v>317</v>
      </c>
      <c r="F574" s="64" t="s">
        <v>57</v>
      </c>
      <c r="G574" s="65">
        <f>250+1600</f>
        <v>1850</v>
      </c>
    </row>
    <row r="575" spans="1:7" ht="25.5">
      <c r="A575" s="13" t="s">
        <v>362</v>
      </c>
      <c r="B575" s="134"/>
      <c r="C575" s="70" t="s">
        <v>131</v>
      </c>
      <c r="D575" s="70" t="s">
        <v>136</v>
      </c>
      <c r="E575" s="143" t="s">
        <v>188</v>
      </c>
      <c r="F575" s="70"/>
      <c r="G575" s="65">
        <f>G576</f>
        <v>60</v>
      </c>
    </row>
    <row r="576" spans="1:7" ht="12.75">
      <c r="A576" s="17" t="s">
        <v>36</v>
      </c>
      <c r="B576" s="137"/>
      <c r="C576" s="64" t="s">
        <v>131</v>
      </c>
      <c r="D576" s="64" t="s">
        <v>136</v>
      </c>
      <c r="E576" s="67" t="s">
        <v>37</v>
      </c>
      <c r="F576" s="64"/>
      <c r="G576" s="65">
        <f>G577</f>
        <v>60</v>
      </c>
    </row>
    <row r="577" spans="1:7" ht="25.5">
      <c r="A577" s="62" t="s">
        <v>59</v>
      </c>
      <c r="B577" s="137"/>
      <c r="C577" s="64" t="s">
        <v>131</v>
      </c>
      <c r="D577" s="64" t="s">
        <v>136</v>
      </c>
      <c r="E577" s="67" t="s">
        <v>37</v>
      </c>
      <c r="F577" s="64" t="s">
        <v>56</v>
      </c>
      <c r="G577" s="65">
        <f>G578</f>
        <v>60</v>
      </c>
    </row>
    <row r="578" spans="1:7" ht="15.75" customHeight="1">
      <c r="A578" s="62" t="s">
        <v>83</v>
      </c>
      <c r="B578" s="137"/>
      <c r="C578" s="64" t="s">
        <v>131</v>
      </c>
      <c r="D578" s="64" t="s">
        <v>136</v>
      </c>
      <c r="E578" s="67" t="s">
        <v>37</v>
      </c>
      <c r="F578" s="64" t="s">
        <v>57</v>
      </c>
      <c r="G578" s="65">
        <v>60</v>
      </c>
    </row>
    <row r="579" spans="1:7" ht="12.75">
      <c r="A579" s="137" t="s">
        <v>302</v>
      </c>
      <c r="B579" s="190"/>
      <c r="C579" s="77" t="s">
        <v>131</v>
      </c>
      <c r="D579" s="77" t="s">
        <v>136</v>
      </c>
      <c r="E579" s="117" t="s">
        <v>22</v>
      </c>
      <c r="F579" s="51"/>
      <c r="G579" s="51">
        <f>G583+G580</f>
        <v>3280</v>
      </c>
    </row>
    <row r="580" spans="1:7" ht="25.5">
      <c r="A580" s="123" t="s">
        <v>415</v>
      </c>
      <c r="B580" s="138"/>
      <c r="C580" s="64" t="s">
        <v>131</v>
      </c>
      <c r="D580" s="64" t="s">
        <v>136</v>
      </c>
      <c r="E580" s="47" t="s">
        <v>416</v>
      </c>
      <c r="F580" s="51"/>
      <c r="G580" s="51">
        <f>G581</f>
        <v>400</v>
      </c>
    </row>
    <row r="581" spans="1:7" ht="25.5">
      <c r="A581" s="124" t="s">
        <v>59</v>
      </c>
      <c r="B581" s="150"/>
      <c r="C581" s="64" t="s">
        <v>131</v>
      </c>
      <c r="D581" s="64" t="s">
        <v>136</v>
      </c>
      <c r="E581" s="47" t="s">
        <v>416</v>
      </c>
      <c r="F581" s="51">
        <v>600</v>
      </c>
      <c r="G581" s="51">
        <f>G582</f>
        <v>400</v>
      </c>
    </row>
    <row r="582" spans="1:7" ht="12.75">
      <c r="A582" s="124" t="s">
        <v>83</v>
      </c>
      <c r="B582" s="150"/>
      <c r="C582" s="64" t="s">
        <v>131</v>
      </c>
      <c r="D582" s="64" t="s">
        <v>136</v>
      </c>
      <c r="E582" s="47" t="s">
        <v>416</v>
      </c>
      <c r="F582" s="51">
        <v>610</v>
      </c>
      <c r="G582" s="51">
        <v>400</v>
      </c>
    </row>
    <row r="583" spans="1:7" ht="12.75">
      <c r="A583" s="137" t="s">
        <v>6</v>
      </c>
      <c r="B583" s="190"/>
      <c r="C583" s="77" t="s">
        <v>131</v>
      </c>
      <c r="D583" s="77" t="s">
        <v>136</v>
      </c>
      <c r="E583" s="117" t="s">
        <v>316</v>
      </c>
      <c r="F583" s="51"/>
      <c r="G583" s="51">
        <f>G584</f>
        <v>2880</v>
      </c>
    </row>
    <row r="584" spans="1:7" ht="25.5">
      <c r="A584" s="62" t="s">
        <v>59</v>
      </c>
      <c r="B584" s="190"/>
      <c r="C584" s="77" t="s">
        <v>131</v>
      </c>
      <c r="D584" s="77" t="s">
        <v>136</v>
      </c>
      <c r="E584" s="117" t="s">
        <v>316</v>
      </c>
      <c r="F584" s="51">
        <v>600</v>
      </c>
      <c r="G584" s="51">
        <f>G585</f>
        <v>2880</v>
      </c>
    </row>
    <row r="585" spans="1:7" ht="12.75">
      <c r="A585" s="62" t="s">
        <v>83</v>
      </c>
      <c r="B585" s="190"/>
      <c r="C585" s="77" t="s">
        <v>131</v>
      </c>
      <c r="D585" s="77" t="s">
        <v>136</v>
      </c>
      <c r="E585" s="117" t="s">
        <v>316</v>
      </c>
      <c r="F585" s="51">
        <v>610</v>
      </c>
      <c r="G585" s="51">
        <v>2880</v>
      </c>
    </row>
    <row r="586" spans="1:7" ht="12.75">
      <c r="A586" s="25" t="s">
        <v>87</v>
      </c>
      <c r="B586" s="25"/>
      <c r="C586" s="77" t="s">
        <v>131</v>
      </c>
      <c r="D586" s="77" t="s">
        <v>133</v>
      </c>
      <c r="E586" s="117"/>
      <c r="F586" s="51"/>
      <c r="G586" s="169">
        <f>G587+G596</f>
        <v>7365</v>
      </c>
    </row>
    <row r="587" spans="1:7" ht="25.5">
      <c r="A587" s="11" t="s">
        <v>353</v>
      </c>
      <c r="B587" s="224"/>
      <c r="C587" s="77" t="s">
        <v>131</v>
      </c>
      <c r="D587" s="77" t="s">
        <v>133</v>
      </c>
      <c r="E587" s="67" t="s">
        <v>185</v>
      </c>
      <c r="F587" s="64"/>
      <c r="G587" s="65">
        <f>G588</f>
        <v>7115</v>
      </c>
    </row>
    <row r="588" spans="1:7" ht="25.5">
      <c r="A588" s="11" t="s">
        <v>253</v>
      </c>
      <c r="B588" s="224"/>
      <c r="C588" s="64" t="s">
        <v>131</v>
      </c>
      <c r="D588" s="64" t="s">
        <v>133</v>
      </c>
      <c r="E588" s="155" t="s">
        <v>17</v>
      </c>
      <c r="F588" s="48"/>
      <c r="G588" s="66">
        <f>G589</f>
        <v>7115</v>
      </c>
    </row>
    <row r="589" spans="1:7" ht="12.75">
      <c r="A589" s="25" t="s">
        <v>202</v>
      </c>
      <c r="B589" s="224"/>
      <c r="C589" s="64" t="s">
        <v>131</v>
      </c>
      <c r="D589" s="64" t="s">
        <v>133</v>
      </c>
      <c r="E589" s="155" t="s">
        <v>324</v>
      </c>
      <c r="F589" s="48"/>
      <c r="G589" s="66">
        <f>G590+G592+G594</f>
        <v>7115</v>
      </c>
    </row>
    <row r="590" spans="1:7" ht="38.25">
      <c r="A590" s="121" t="s">
        <v>104</v>
      </c>
      <c r="B590" s="224"/>
      <c r="C590" s="64" t="s">
        <v>131</v>
      </c>
      <c r="D590" s="64" t="s">
        <v>133</v>
      </c>
      <c r="E590" s="64" t="s">
        <v>324</v>
      </c>
      <c r="F590" s="64" t="s">
        <v>103</v>
      </c>
      <c r="G590" s="66">
        <f>G591</f>
        <v>5927</v>
      </c>
    </row>
    <row r="591" spans="1:7" ht="14.25" customHeight="1">
      <c r="A591" s="118" t="s">
        <v>105</v>
      </c>
      <c r="B591" s="224"/>
      <c r="C591" s="64" t="s">
        <v>131</v>
      </c>
      <c r="D591" s="64" t="s">
        <v>133</v>
      </c>
      <c r="E591" s="64" t="s">
        <v>324</v>
      </c>
      <c r="F591" s="64" t="s">
        <v>203</v>
      </c>
      <c r="G591" s="66">
        <f>5678+310-61</f>
        <v>5927</v>
      </c>
    </row>
    <row r="592" spans="1:7" ht="12.75" customHeight="1">
      <c r="A592" s="121" t="s">
        <v>109</v>
      </c>
      <c r="B592" s="224"/>
      <c r="C592" s="64" t="s">
        <v>131</v>
      </c>
      <c r="D592" s="64" t="s">
        <v>133</v>
      </c>
      <c r="E592" s="64" t="s">
        <v>324</v>
      </c>
      <c r="F592" s="64" t="s">
        <v>106</v>
      </c>
      <c r="G592" s="66">
        <f>G593</f>
        <v>1166</v>
      </c>
    </row>
    <row r="593" spans="1:7" ht="12.75" customHeight="1">
      <c r="A593" s="121" t="s">
        <v>110</v>
      </c>
      <c r="B593" s="224"/>
      <c r="C593" s="64" t="s">
        <v>131</v>
      </c>
      <c r="D593" s="64" t="s">
        <v>133</v>
      </c>
      <c r="E593" s="64" t="s">
        <v>324</v>
      </c>
      <c r="F593" s="64" t="s">
        <v>207</v>
      </c>
      <c r="G593" s="66">
        <f>1105+61</f>
        <v>1166</v>
      </c>
    </row>
    <row r="594" spans="1:7" ht="15" customHeight="1">
      <c r="A594" s="121" t="s">
        <v>111</v>
      </c>
      <c r="B594" s="224"/>
      <c r="C594" s="64" t="s">
        <v>131</v>
      </c>
      <c r="D594" s="64" t="s">
        <v>133</v>
      </c>
      <c r="E594" s="64" t="s">
        <v>324</v>
      </c>
      <c r="F594" s="64" t="s">
        <v>107</v>
      </c>
      <c r="G594" s="66">
        <f>G595</f>
        <v>22</v>
      </c>
    </row>
    <row r="595" spans="1:7" ht="13.5" customHeight="1">
      <c r="A595" s="121" t="s">
        <v>112</v>
      </c>
      <c r="B595" s="224"/>
      <c r="C595" s="64" t="s">
        <v>131</v>
      </c>
      <c r="D595" s="64" t="s">
        <v>133</v>
      </c>
      <c r="E595" s="64" t="s">
        <v>324</v>
      </c>
      <c r="F595" s="64" t="s">
        <v>108</v>
      </c>
      <c r="G595" s="66">
        <v>22</v>
      </c>
    </row>
    <row r="596" spans="1:7" ht="25.5">
      <c r="A596" s="119" t="s">
        <v>168</v>
      </c>
      <c r="B596" s="119"/>
      <c r="C596" s="77" t="s">
        <v>131</v>
      </c>
      <c r="D596" s="77" t="s">
        <v>133</v>
      </c>
      <c r="E596" s="67" t="s">
        <v>162</v>
      </c>
      <c r="F596" s="64"/>
      <c r="G596" s="75">
        <f>G597+G600</f>
        <v>250</v>
      </c>
    </row>
    <row r="597" spans="1:7" ht="25.5">
      <c r="A597" s="9" t="s">
        <v>137</v>
      </c>
      <c r="B597" s="23"/>
      <c r="C597" s="77" t="s">
        <v>131</v>
      </c>
      <c r="D597" s="77" t="s">
        <v>133</v>
      </c>
      <c r="E597" s="60" t="s">
        <v>145</v>
      </c>
      <c r="F597" s="50"/>
      <c r="G597" s="50">
        <f>G598</f>
        <v>50</v>
      </c>
    </row>
    <row r="598" spans="1:7" ht="12.75">
      <c r="A598" s="41" t="s">
        <v>109</v>
      </c>
      <c r="B598" s="23"/>
      <c r="C598" s="77" t="s">
        <v>131</v>
      </c>
      <c r="D598" s="77" t="s">
        <v>133</v>
      </c>
      <c r="E598" s="60" t="s">
        <v>145</v>
      </c>
      <c r="F598" s="50">
        <v>200</v>
      </c>
      <c r="G598" s="50">
        <f>G599</f>
        <v>50</v>
      </c>
    </row>
    <row r="599" spans="1:7" ht="12.75">
      <c r="A599" s="41" t="s">
        <v>110</v>
      </c>
      <c r="B599" s="23"/>
      <c r="C599" s="77" t="s">
        <v>131</v>
      </c>
      <c r="D599" s="77" t="s">
        <v>133</v>
      </c>
      <c r="E599" s="60" t="s">
        <v>145</v>
      </c>
      <c r="F599" s="50">
        <v>240</v>
      </c>
      <c r="G599" s="50">
        <v>50</v>
      </c>
    </row>
    <row r="600" spans="1:7" ht="12.75">
      <c r="A600" s="11" t="s">
        <v>140</v>
      </c>
      <c r="B600" s="11"/>
      <c r="C600" s="77" t="s">
        <v>131</v>
      </c>
      <c r="D600" s="77" t="s">
        <v>133</v>
      </c>
      <c r="E600" s="60" t="s">
        <v>148</v>
      </c>
      <c r="F600" s="50"/>
      <c r="G600" s="50">
        <f>G601</f>
        <v>200</v>
      </c>
    </row>
    <row r="601" spans="1:7" ht="12.75">
      <c r="A601" s="41" t="s">
        <v>109</v>
      </c>
      <c r="B601" s="149"/>
      <c r="C601" s="77" t="s">
        <v>131</v>
      </c>
      <c r="D601" s="77" t="s">
        <v>133</v>
      </c>
      <c r="E601" s="60" t="s">
        <v>148</v>
      </c>
      <c r="F601" s="50">
        <v>200</v>
      </c>
      <c r="G601" s="50">
        <f>G602</f>
        <v>200</v>
      </c>
    </row>
    <row r="602" spans="1:7" ht="12.75">
      <c r="A602" s="41" t="s">
        <v>110</v>
      </c>
      <c r="B602" s="149"/>
      <c r="C602" s="77" t="s">
        <v>131</v>
      </c>
      <c r="D602" s="77" t="s">
        <v>133</v>
      </c>
      <c r="E602" s="60" t="s">
        <v>148</v>
      </c>
      <c r="F602" s="50">
        <v>240</v>
      </c>
      <c r="G602" s="50">
        <v>200</v>
      </c>
    </row>
    <row r="603" spans="1:7" ht="12.75">
      <c r="A603" s="38" t="s">
        <v>115</v>
      </c>
      <c r="B603" s="38"/>
      <c r="C603" s="68" t="s">
        <v>126</v>
      </c>
      <c r="D603" s="68"/>
      <c r="E603" s="68"/>
      <c r="F603" s="68"/>
      <c r="G603" s="71">
        <f>G604+G626</f>
        <v>12908</v>
      </c>
    </row>
    <row r="604" spans="1:7" ht="12.75">
      <c r="A604" s="38" t="s">
        <v>116</v>
      </c>
      <c r="B604" s="38"/>
      <c r="C604" s="68" t="s">
        <v>126</v>
      </c>
      <c r="D604" s="68" t="s">
        <v>136</v>
      </c>
      <c r="E604" s="68"/>
      <c r="F604" s="68"/>
      <c r="G604" s="71">
        <f>G605+G618+G622</f>
        <v>4623</v>
      </c>
    </row>
    <row r="605" spans="1:7" ht="25.5">
      <c r="A605" s="11" t="s">
        <v>178</v>
      </c>
      <c r="B605" s="11"/>
      <c r="C605" s="68" t="s">
        <v>126</v>
      </c>
      <c r="D605" s="68" t="s">
        <v>136</v>
      </c>
      <c r="E605" s="155" t="s">
        <v>26</v>
      </c>
      <c r="F605" s="50"/>
      <c r="G605" s="140">
        <f>G609+G606</f>
        <v>4403</v>
      </c>
    </row>
    <row r="606" spans="1:7" ht="12.75">
      <c r="A606" s="11" t="s">
        <v>262</v>
      </c>
      <c r="B606" s="11"/>
      <c r="C606" s="68" t="s">
        <v>126</v>
      </c>
      <c r="D606" s="68" t="s">
        <v>136</v>
      </c>
      <c r="E606" s="60" t="s">
        <v>328</v>
      </c>
      <c r="F606" s="47"/>
      <c r="G606" s="47">
        <f>G607</f>
        <v>800</v>
      </c>
    </row>
    <row r="607" spans="1:7" ht="12.75">
      <c r="A607" s="53" t="s">
        <v>109</v>
      </c>
      <c r="B607" s="138"/>
      <c r="C607" s="68" t="s">
        <v>126</v>
      </c>
      <c r="D607" s="68" t="s">
        <v>136</v>
      </c>
      <c r="E607" s="60" t="s">
        <v>328</v>
      </c>
      <c r="F607" s="47">
        <v>200</v>
      </c>
      <c r="G607" s="47">
        <f>G608</f>
        <v>800</v>
      </c>
    </row>
    <row r="608" spans="1:7" ht="12.75">
      <c r="A608" s="53" t="s">
        <v>110</v>
      </c>
      <c r="B608" s="138"/>
      <c r="C608" s="68" t="s">
        <v>126</v>
      </c>
      <c r="D608" s="68" t="s">
        <v>136</v>
      </c>
      <c r="E608" s="60" t="s">
        <v>328</v>
      </c>
      <c r="F608" s="47">
        <v>240</v>
      </c>
      <c r="G608" s="47">
        <v>800</v>
      </c>
    </row>
    <row r="609" spans="1:7" ht="12.75">
      <c r="A609" s="11" t="s">
        <v>261</v>
      </c>
      <c r="B609" s="11"/>
      <c r="C609" s="68" t="s">
        <v>126</v>
      </c>
      <c r="D609" s="68" t="s">
        <v>136</v>
      </c>
      <c r="E609" s="64" t="s">
        <v>159</v>
      </c>
      <c r="F609" s="64"/>
      <c r="G609" s="65">
        <f>G616+G610+G612+G614</f>
        <v>3603</v>
      </c>
    </row>
    <row r="610" spans="1:7" ht="38.25">
      <c r="A610" s="121" t="s">
        <v>104</v>
      </c>
      <c r="B610" s="11"/>
      <c r="C610" s="68" t="s">
        <v>126</v>
      </c>
      <c r="D610" s="68" t="s">
        <v>136</v>
      </c>
      <c r="E610" s="64" t="s">
        <v>159</v>
      </c>
      <c r="F610" s="64" t="s">
        <v>103</v>
      </c>
      <c r="G610" s="65">
        <f>G611</f>
        <v>985</v>
      </c>
    </row>
    <row r="611" spans="1:7" ht="13.5" customHeight="1">
      <c r="A611" s="121" t="s">
        <v>58</v>
      </c>
      <c r="B611" s="11"/>
      <c r="C611" s="68" t="s">
        <v>126</v>
      </c>
      <c r="D611" s="68" t="s">
        <v>136</v>
      </c>
      <c r="E611" s="64" t="s">
        <v>159</v>
      </c>
      <c r="F611" s="64" t="s">
        <v>226</v>
      </c>
      <c r="G611" s="65">
        <f>935+50</f>
        <v>985</v>
      </c>
    </row>
    <row r="612" spans="1:7" ht="13.5" customHeight="1">
      <c r="A612" s="121" t="s">
        <v>109</v>
      </c>
      <c r="B612" s="11"/>
      <c r="C612" s="68" t="s">
        <v>126</v>
      </c>
      <c r="D612" s="68" t="s">
        <v>136</v>
      </c>
      <c r="E612" s="64" t="s">
        <v>159</v>
      </c>
      <c r="F612" s="64" t="s">
        <v>106</v>
      </c>
      <c r="G612" s="65">
        <f>G613</f>
        <v>1115</v>
      </c>
    </row>
    <row r="613" spans="1:7" ht="14.25" customHeight="1">
      <c r="A613" s="121" t="s">
        <v>110</v>
      </c>
      <c r="B613" s="11"/>
      <c r="C613" s="68" t="s">
        <v>126</v>
      </c>
      <c r="D613" s="68" t="s">
        <v>136</v>
      </c>
      <c r="E613" s="64" t="s">
        <v>159</v>
      </c>
      <c r="F613" s="64" t="s">
        <v>207</v>
      </c>
      <c r="G613" s="65">
        <v>1115</v>
      </c>
    </row>
    <row r="614" spans="1:7" ht="14.25" customHeight="1">
      <c r="A614" s="121" t="s">
        <v>111</v>
      </c>
      <c r="B614" s="11"/>
      <c r="C614" s="68" t="s">
        <v>126</v>
      </c>
      <c r="D614" s="68" t="s">
        <v>136</v>
      </c>
      <c r="E614" s="64" t="s">
        <v>159</v>
      </c>
      <c r="F614" s="64" t="s">
        <v>56</v>
      </c>
      <c r="G614" s="65">
        <f>G615</f>
        <v>1500</v>
      </c>
    </row>
    <row r="615" spans="1:7" ht="15" customHeight="1">
      <c r="A615" s="121" t="s">
        <v>60</v>
      </c>
      <c r="B615" s="11"/>
      <c r="C615" s="68" t="s">
        <v>126</v>
      </c>
      <c r="D615" s="68" t="s">
        <v>136</v>
      </c>
      <c r="E615" s="64" t="s">
        <v>159</v>
      </c>
      <c r="F615" s="64" t="s">
        <v>57</v>
      </c>
      <c r="G615" s="65">
        <v>1500</v>
      </c>
    </row>
    <row r="616" spans="1:7" ht="25.5">
      <c r="A616" s="62" t="s">
        <v>59</v>
      </c>
      <c r="B616" s="137"/>
      <c r="C616" s="68" t="s">
        <v>126</v>
      </c>
      <c r="D616" s="68" t="s">
        <v>136</v>
      </c>
      <c r="E616" s="64" t="s">
        <v>159</v>
      </c>
      <c r="F616" s="70" t="s">
        <v>107</v>
      </c>
      <c r="G616" s="26">
        <f>G617</f>
        <v>3</v>
      </c>
    </row>
    <row r="617" spans="1:7" ht="12.75" customHeight="1">
      <c r="A617" s="62" t="s">
        <v>83</v>
      </c>
      <c r="B617" s="137"/>
      <c r="C617" s="68" t="s">
        <v>126</v>
      </c>
      <c r="D617" s="68" t="s">
        <v>136</v>
      </c>
      <c r="E617" s="64" t="s">
        <v>159</v>
      </c>
      <c r="F617" s="70" t="s">
        <v>108</v>
      </c>
      <c r="G617" s="26">
        <v>3</v>
      </c>
    </row>
    <row r="618" spans="1:7" ht="25.5">
      <c r="A618" s="13" t="s">
        <v>350</v>
      </c>
      <c r="B618" s="13"/>
      <c r="C618" s="68" t="s">
        <v>126</v>
      </c>
      <c r="D618" s="68" t="s">
        <v>136</v>
      </c>
      <c r="E618" s="50" t="s">
        <v>188</v>
      </c>
      <c r="F618" s="50"/>
      <c r="G618" s="50">
        <f>G619</f>
        <v>50</v>
      </c>
    </row>
    <row r="619" spans="1:7" ht="12.75">
      <c r="A619" s="17" t="s">
        <v>36</v>
      </c>
      <c r="B619" s="17"/>
      <c r="C619" s="68" t="s">
        <v>126</v>
      </c>
      <c r="D619" s="68" t="s">
        <v>136</v>
      </c>
      <c r="E619" s="51" t="s">
        <v>37</v>
      </c>
      <c r="F619" s="51"/>
      <c r="G619" s="51">
        <f>G620</f>
        <v>50</v>
      </c>
    </row>
    <row r="620" spans="1:7" ht="12.75">
      <c r="A620" s="53" t="s">
        <v>109</v>
      </c>
      <c r="B620" s="138"/>
      <c r="C620" s="68" t="s">
        <v>126</v>
      </c>
      <c r="D620" s="68" t="s">
        <v>136</v>
      </c>
      <c r="E620" s="51" t="s">
        <v>37</v>
      </c>
      <c r="F620" s="51">
        <v>200</v>
      </c>
      <c r="G620" s="51">
        <f>G621</f>
        <v>50</v>
      </c>
    </row>
    <row r="621" spans="1:7" ht="12.75">
      <c r="A621" s="53" t="s">
        <v>110</v>
      </c>
      <c r="B621" s="138"/>
      <c r="C621" s="68" t="s">
        <v>126</v>
      </c>
      <c r="D621" s="68" t="s">
        <v>136</v>
      </c>
      <c r="E621" s="51" t="s">
        <v>37</v>
      </c>
      <c r="F621" s="51">
        <v>240</v>
      </c>
      <c r="G621" s="51">
        <v>50</v>
      </c>
    </row>
    <row r="622" spans="1:7" ht="12.75">
      <c r="A622" s="138" t="s">
        <v>302</v>
      </c>
      <c r="B622" s="138"/>
      <c r="C622" s="68" t="s">
        <v>126</v>
      </c>
      <c r="D622" s="68" t="s">
        <v>136</v>
      </c>
      <c r="E622" s="51" t="s">
        <v>22</v>
      </c>
      <c r="F622" s="51"/>
      <c r="G622" s="51">
        <f>G623</f>
        <v>170</v>
      </c>
    </row>
    <row r="623" spans="1:7" ht="25.5">
      <c r="A623" s="123" t="s">
        <v>415</v>
      </c>
      <c r="B623" s="138"/>
      <c r="C623" s="64" t="s">
        <v>126</v>
      </c>
      <c r="D623" s="64" t="s">
        <v>136</v>
      </c>
      <c r="E623" s="47" t="s">
        <v>416</v>
      </c>
      <c r="F623" s="51"/>
      <c r="G623" s="51">
        <f>G624</f>
        <v>170</v>
      </c>
    </row>
    <row r="624" spans="1:7" ht="12.75">
      <c r="A624" s="53" t="s">
        <v>109</v>
      </c>
      <c r="B624" s="150"/>
      <c r="C624" s="64" t="s">
        <v>126</v>
      </c>
      <c r="D624" s="64" t="s">
        <v>136</v>
      </c>
      <c r="E624" s="47" t="s">
        <v>416</v>
      </c>
      <c r="F624" s="51">
        <v>200</v>
      </c>
      <c r="G624" s="51">
        <f>G625</f>
        <v>170</v>
      </c>
    </row>
    <row r="625" spans="1:7" ht="12.75">
      <c r="A625" s="53" t="s">
        <v>110</v>
      </c>
      <c r="B625" s="150"/>
      <c r="C625" s="64" t="s">
        <v>126</v>
      </c>
      <c r="D625" s="64" t="s">
        <v>136</v>
      </c>
      <c r="E625" s="47" t="s">
        <v>416</v>
      </c>
      <c r="F625" s="51">
        <v>240</v>
      </c>
      <c r="G625" s="51">
        <v>170</v>
      </c>
    </row>
    <row r="626" spans="1:7" ht="12.75">
      <c r="A626" s="38" t="s">
        <v>117</v>
      </c>
      <c r="B626" s="38"/>
      <c r="C626" s="68" t="s">
        <v>126</v>
      </c>
      <c r="D626" s="68" t="s">
        <v>130</v>
      </c>
      <c r="E626" s="68"/>
      <c r="F626" s="68"/>
      <c r="G626" s="71">
        <f>G627+G637</f>
        <v>8285</v>
      </c>
    </row>
    <row r="627" spans="1:7" ht="25.5">
      <c r="A627" s="38" t="s">
        <v>178</v>
      </c>
      <c r="B627" s="38"/>
      <c r="C627" s="68" t="s">
        <v>126</v>
      </c>
      <c r="D627" s="68" t="s">
        <v>130</v>
      </c>
      <c r="E627" s="155" t="s">
        <v>26</v>
      </c>
      <c r="F627" s="50"/>
      <c r="G627" s="140">
        <f>G628+G631+G634</f>
        <v>7684</v>
      </c>
    </row>
    <row r="628" spans="1:7" ht="12.75">
      <c r="A628" s="11" t="s">
        <v>160</v>
      </c>
      <c r="B628" s="11"/>
      <c r="C628" s="185" t="s">
        <v>118</v>
      </c>
      <c r="D628" s="68" t="s">
        <v>130</v>
      </c>
      <c r="E628" s="60" t="s">
        <v>329</v>
      </c>
      <c r="F628" s="47"/>
      <c r="G628" s="47">
        <f>G629</f>
        <v>200</v>
      </c>
    </row>
    <row r="629" spans="1:7" ht="12.75">
      <c r="A629" s="53" t="s">
        <v>109</v>
      </c>
      <c r="B629" s="138"/>
      <c r="C629" s="185" t="s">
        <v>118</v>
      </c>
      <c r="D629" s="68" t="s">
        <v>130</v>
      </c>
      <c r="E629" s="60" t="s">
        <v>329</v>
      </c>
      <c r="F629" s="47">
        <v>200</v>
      </c>
      <c r="G629" s="47">
        <f>G630</f>
        <v>200</v>
      </c>
    </row>
    <row r="630" spans="1:7" ht="12.75">
      <c r="A630" s="53" t="s">
        <v>110</v>
      </c>
      <c r="B630" s="138"/>
      <c r="C630" s="185" t="s">
        <v>118</v>
      </c>
      <c r="D630" s="68" t="s">
        <v>130</v>
      </c>
      <c r="E630" s="60" t="s">
        <v>329</v>
      </c>
      <c r="F630" s="47">
        <v>240</v>
      </c>
      <c r="G630" s="47">
        <v>200</v>
      </c>
    </row>
    <row r="631" spans="1:7" ht="12.75">
      <c r="A631" s="11" t="s">
        <v>261</v>
      </c>
      <c r="B631" s="11"/>
      <c r="C631" s="185" t="s">
        <v>126</v>
      </c>
      <c r="D631" s="68" t="s">
        <v>130</v>
      </c>
      <c r="E631" s="64" t="s">
        <v>159</v>
      </c>
      <c r="F631" s="64"/>
      <c r="G631" s="65">
        <f>G632</f>
        <v>7034</v>
      </c>
    </row>
    <row r="632" spans="1:7" ht="25.5">
      <c r="A632" s="62" t="s">
        <v>59</v>
      </c>
      <c r="B632" s="137"/>
      <c r="C632" s="185" t="s">
        <v>126</v>
      </c>
      <c r="D632" s="68" t="s">
        <v>130</v>
      </c>
      <c r="E632" s="64" t="s">
        <v>159</v>
      </c>
      <c r="F632" s="70" t="s">
        <v>56</v>
      </c>
      <c r="G632" s="26">
        <f>G633</f>
        <v>7034</v>
      </c>
    </row>
    <row r="633" spans="1:7" ht="14.25" customHeight="1">
      <c r="A633" s="62" t="s">
        <v>83</v>
      </c>
      <c r="B633" s="137"/>
      <c r="C633" s="185" t="s">
        <v>118</v>
      </c>
      <c r="D633" s="68" t="s">
        <v>130</v>
      </c>
      <c r="E633" s="64" t="s">
        <v>159</v>
      </c>
      <c r="F633" s="70" t="s">
        <v>57</v>
      </c>
      <c r="G633" s="26">
        <v>7034</v>
      </c>
    </row>
    <row r="634" spans="1:7" ht="14.25" customHeight="1">
      <c r="A634" s="34" t="s">
        <v>430</v>
      </c>
      <c r="B634" s="137"/>
      <c r="C634" s="185" t="s">
        <v>126</v>
      </c>
      <c r="D634" s="68" t="s">
        <v>130</v>
      </c>
      <c r="E634" s="64" t="s">
        <v>429</v>
      </c>
      <c r="F634" s="70"/>
      <c r="G634" s="26">
        <f>G635</f>
        <v>450</v>
      </c>
    </row>
    <row r="635" spans="1:7" ht="14.25" customHeight="1">
      <c r="A635" s="62" t="s">
        <v>59</v>
      </c>
      <c r="B635" s="137"/>
      <c r="C635" s="185" t="s">
        <v>126</v>
      </c>
      <c r="D635" s="68" t="s">
        <v>130</v>
      </c>
      <c r="E635" s="64" t="s">
        <v>429</v>
      </c>
      <c r="F635" s="70" t="s">
        <v>56</v>
      </c>
      <c r="G635" s="26">
        <f>G636</f>
        <v>450</v>
      </c>
    </row>
    <row r="636" spans="1:7" ht="14.25" customHeight="1">
      <c r="A636" s="62" t="s">
        <v>83</v>
      </c>
      <c r="B636" s="137"/>
      <c r="C636" s="185" t="s">
        <v>118</v>
      </c>
      <c r="D636" s="68" t="s">
        <v>130</v>
      </c>
      <c r="E636" s="64" t="s">
        <v>429</v>
      </c>
      <c r="F636" s="70" t="s">
        <v>57</v>
      </c>
      <c r="G636" s="26">
        <v>450</v>
      </c>
    </row>
    <row r="637" spans="1:8" s="209" customFormat="1" ht="25.5">
      <c r="A637" s="13" t="s">
        <v>362</v>
      </c>
      <c r="B637" s="224"/>
      <c r="C637" s="185" t="s">
        <v>126</v>
      </c>
      <c r="D637" s="185" t="s">
        <v>130</v>
      </c>
      <c r="E637" s="186" t="s">
        <v>188</v>
      </c>
      <c r="F637" s="47"/>
      <c r="G637" s="47">
        <f>G638</f>
        <v>601</v>
      </c>
      <c r="H637" s="177"/>
    </row>
    <row r="638" spans="1:7" ht="12.75">
      <c r="A638" s="17" t="s">
        <v>36</v>
      </c>
      <c r="B638" s="190"/>
      <c r="C638" s="185" t="s">
        <v>126</v>
      </c>
      <c r="D638" s="185" t="s">
        <v>130</v>
      </c>
      <c r="E638" s="186" t="s">
        <v>37</v>
      </c>
      <c r="F638" s="47"/>
      <c r="G638" s="47">
        <f>G639</f>
        <v>601</v>
      </c>
    </row>
    <row r="639" spans="1:7" ht="25.5">
      <c r="A639" s="62" t="s">
        <v>59</v>
      </c>
      <c r="B639" s="190"/>
      <c r="C639" s="185" t="s">
        <v>126</v>
      </c>
      <c r="D639" s="185" t="s">
        <v>130</v>
      </c>
      <c r="E639" s="186" t="s">
        <v>37</v>
      </c>
      <c r="F639" s="47">
        <v>600</v>
      </c>
      <c r="G639" s="47">
        <f>G640</f>
        <v>601</v>
      </c>
    </row>
    <row r="640" spans="1:7" ht="12.75">
      <c r="A640" s="62" t="s">
        <v>83</v>
      </c>
      <c r="B640" s="190"/>
      <c r="C640" s="185" t="s">
        <v>126</v>
      </c>
      <c r="D640" s="185" t="s">
        <v>130</v>
      </c>
      <c r="E640" s="186" t="s">
        <v>37</v>
      </c>
      <c r="F640" s="47">
        <v>610</v>
      </c>
      <c r="G640" s="47">
        <v>601</v>
      </c>
    </row>
    <row r="641" spans="1:7" ht="12.75">
      <c r="A641" s="40" t="s">
        <v>292</v>
      </c>
      <c r="B641" s="157">
        <v>914</v>
      </c>
      <c r="C641" s="171"/>
      <c r="D641" s="85"/>
      <c r="E641" s="85"/>
      <c r="F641" s="85"/>
      <c r="G641" s="85">
        <f>G642</f>
        <v>2882</v>
      </c>
    </row>
    <row r="642" spans="1:7" ht="12.75">
      <c r="A642" s="31" t="s">
        <v>199</v>
      </c>
      <c r="B642" s="157"/>
      <c r="C642" s="158" t="s">
        <v>136</v>
      </c>
      <c r="D642" s="78"/>
      <c r="E642" s="78"/>
      <c r="F642" s="78"/>
      <c r="G642" s="78">
        <f>G643</f>
        <v>2882</v>
      </c>
    </row>
    <row r="643" spans="1:7" ht="25.5">
      <c r="A643" s="25" t="s">
        <v>213</v>
      </c>
      <c r="B643" s="25"/>
      <c r="C643" s="77" t="s">
        <v>136</v>
      </c>
      <c r="D643" s="77" t="s">
        <v>134</v>
      </c>
      <c r="E643" s="78"/>
      <c r="F643" s="77"/>
      <c r="G643" s="79">
        <f>G644</f>
        <v>2882</v>
      </c>
    </row>
    <row r="644" spans="1:7" ht="12.75">
      <c r="A644" s="25" t="s">
        <v>208</v>
      </c>
      <c r="B644" s="25"/>
      <c r="C644" s="77" t="s">
        <v>136</v>
      </c>
      <c r="D644" s="77" t="s">
        <v>134</v>
      </c>
      <c r="E644" s="78" t="s">
        <v>102</v>
      </c>
      <c r="F644" s="77"/>
      <c r="G644" s="79">
        <f>G645+G652</f>
        <v>2882</v>
      </c>
    </row>
    <row r="645" spans="1:7" ht="12.75">
      <c r="A645" s="25" t="s">
        <v>202</v>
      </c>
      <c r="B645" s="25"/>
      <c r="C645" s="77" t="s">
        <v>136</v>
      </c>
      <c r="D645" s="77" t="s">
        <v>134</v>
      </c>
      <c r="E645" s="78" t="s">
        <v>239</v>
      </c>
      <c r="F645" s="77"/>
      <c r="G645" s="79">
        <f>G646+G648+G650</f>
        <v>1512</v>
      </c>
    </row>
    <row r="646" spans="1:7" ht="38.25">
      <c r="A646" s="118" t="s">
        <v>104</v>
      </c>
      <c r="B646" s="145"/>
      <c r="C646" s="77" t="s">
        <v>136</v>
      </c>
      <c r="D646" s="77" t="s">
        <v>134</v>
      </c>
      <c r="E646" s="78" t="s">
        <v>239</v>
      </c>
      <c r="F646" s="77" t="s">
        <v>103</v>
      </c>
      <c r="G646" s="79">
        <f>G647</f>
        <v>1255</v>
      </c>
    </row>
    <row r="647" spans="1:7" ht="12.75">
      <c r="A647" s="118" t="s">
        <v>105</v>
      </c>
      <c r="B647" s="145"/>
      <c r="C647" s="77" t="s">
        <v>136</v>
      </c>
      <c r="D647" s="77" t="s">
        <v>134</v>
      </c>
      <c r="E647" s="78" t="s">
        <v>239</v>
      </c>
      <c r="F647" s="77" t="s">
        <v>203</v>
      </c>
      <c r="G647" s="79">
        <v>1255</v>
      </c>
    </row>
    <row r="648" spans="1:7" ht="12.75">
      <c r="A648" s="118" t="s">
        <v>109</v>
      </c>
      <c r="B648" s="145"/>
      <c r="C648" s="77" t="s">
        <v>136</v>
      </c>
      <c r="D648" s="77" t="s">
        <v>134</v>
      </c>
      <c r="E648" s="78" t="s">
        <v>239</v>
      </c>
      <c r="F648" s="77" t="s">
        <v>106</v>
      </c>
      <c r="G648" s="79">
        <f>G649</f>
        <v>222</v>
      </c>
    </row>
    <row r="649" spans="1:7" ht="12" customHeight="1">
      <c r="A649" s="118" t="s">
        <v>110</v>
      </c>
      <c r="B649" s="145"/>
      <c r="C649" s="64" t="s">
        <v>136</v>
      </c>
      <c r="D649" s="64" t="s">
        <v>134</v>
      </c>
      <c r="E649" s="78" t="s">
        <v>239</v>
      </c>
      <c r="F649" s="64" t="s">
        <v>207</v>
      </c>
      <c r="G649" s="79">
        <v>222</v>
      </c>
    </row>
    <row r="650" spans="1:7" ht="11.25" customHeight="1">
      <c r="A650" s="118" t="s">
        <v>111</v>
      </c>
      <c r="B650" s="145"/>
      <c r="C650" s="64" t="s">
        <v>136</v>
      </c>
      <c r="D650" s="64" t="s">
        <v>134</v>
      </c>
      <c r="E650" s="78" t="s">
        <v>239</v>
      </c>
      <c r="F650" s="64" t="s">
        <v>107</v>
      </c>
      <c r="G650" s="79">
        <f>G651</f>
        <v>35</v>
      </c>
    </row>
    <row r="651" spans="1:7" ht="12" customHeight="1">
      <c r="A651" s="118" t="s">
        <v>112</v>
      </c>
      <c r="B651" s="145"/>
      <c r="C651" s="64" t="s">
        <v>136</v>
      </c>
      <c r="D651" s="64" t="s">
        <v>134</v>
      </c>
      <c r="E651" s="78" t="s">
        <v>239</v>
      </c>
      <c r="F651" s="64" t="s">
        <v>108</v>
      </c>
      <c r="G651" s="79">
        <v>35</v>
      </c>
    </row>
    <row r="652" spans="1:7" ht="12.75">
      <c r="A652" s="25" t="s">
        <v>47</v>
      </c>
      <c r="B652" s="25"/>
      <c r="C652" s="77" t="s">
        <v>136</v>
      </c>
      <c r="D652" s="77" t="s">
        <v>134</v>
      </c>
      <c r="E652" s="78" t="s">
        <v>48</v>
      </c>
      <c r="F652" s="77"/>
      <c r="G652" s="79">
        <f>G653</f>
        <v>1370</v>
      </c>
    </row>
    <row r="653" spans="1:7" ht="38.25">
      <c r="A653" s="118" t="s">
        <v>104</v>
      </c>
      <c r="B653" s="145"/>
      <c r="C653" s="77" t="s">
        <v>136</v>
      </c>
      <c r="D653" s="77" t="s">
        <v>134</v>
      </c>
      <c r="E653" s="78" t="s">
        <v>48</v>
      </c>
      <c r="F653" s="77" t="s">
        <v>103</v>
      </c>
      <c r="G653" s="79">
        <f>G654</f>
        <v>1370</v>
      </c>
    </row>
    <row r="654" spans="1:7" ht="12.75">
      <c r="A654" s="118" t="s">
        <v>105</v>
      </c>
      <c r="B654" s="145"/>
      <c r="C654" s="77" t="s">
        <v>136</v>
      </c>
      <c r="D654" s="77" t="s">
        <v>134</v>
      </c>
      <c r="E654" s="78" t="s">
        <v>48</v>
      </c>
      <c r="F654" s="77" t="s">
        <v>203</v>
      </c>
      <c r="G654" s="79">
        <v>1370</v>
      </c>
    </row>
    <row r="655" spans="1:7" ht="12.75">
      <c r="A655" s="40" t="s">
        <v>293</v>
      </c>
      <c r="B655" s="157">
        <v>915</v>
      </c>
      <c r="C655" s="85"/>
      <c r="D655" s="85"/>
      <c r="E655" s="85"/>
      <c r="F655" s="85"/>
      <c r="G655" s="85">
        <f aca="true" t="shared" si="0" ref="G655:G660">G656</f>
        <v>8666</v>
      </c>
    </row>
    <row r="656" spans="1:8" s="209" customFormat="1" ht="12.75">
      <c r="A656" s="223" t="s">
        <v>199</v>
      </c>
      <c r="B656" s="223"/>
      <c r="C656" s="64" t="s">
        <v>136</v>
      </c>
      <c r="D656" s="64"/>
      <c r="E656" s="64"/>
      <c r="F656" s="64"/>
      <c r="G656" s="75">
        <f>G657+G662</f>
        <v>8666</v>
      </c>
      <c r="H656" s="177"/>
    </row>
    <row r="657" spans="1:7" ht="25.5">
      <c r="A657" s="25" t="s">
        <v>200</v>
      </c>
      <c r="B657" s="25"/>
      <c r="C657" s="64" t="s">
        <v>136</v>
      </c>
      <c r="D657" s="64" t="s">
        <v>130</v>
      </c>
      <c r="E657" s="64"/>
      <c r="F657" s="64"/>
      <c r="G657" s="75">
        <f t="shared" si="0"/>
        <v>2031</v>
      </c>
    </row>
    <row r="658" spans="1:7" ht="12.75">
      <c r="A658" s="25" t="s">
        <v>208</v>
      </c>
      <c r="B658" s="25"/>
      <c r="C658" s="64" t="s">
        <v>136</v>
      </c>
      <c r="D658" s="64" t="s">
        <v>130</v>
      </c>
      <c r="E658" s="64" t="s">
        <v>102</v>
      </c>
      <c r="F658" s="64"/>
      <c r="G658" s="75">
        <f t="shared" si="0"/>
        <v>2031</v>
      </c>
    </row>
    <row r="659" spans="1:7" ht="12.75">
      <c r="A659" s="32" t="s">
        <v>201</v>
      </c>
      <c r="B659" s="32"/>
      <c r="C659" s="64" t="s">
        <v>136</v>
      </c>
      <c r="D659" s="64" t="s">
        <v>130</v>
      </c>
      <c r="E659" s="64" t="s">
        <v>297</v>
      </c>
      <c r="F659" s="64"/>
      <c r="G659" s="76">
        <f t="shared" si="0"/>
        <v>2031</v>
      </c>
    </row>
    <row r="660" spans="1:7" ht="38.25">
      <c r="A660" s="118" t="s">
        <v>104</v>
      </c>
      <c r="B660" s="145"/>
      <c r="C660" s="64" t="s">
        <v>136</v>
      </c>
      <c r="D660" s="64" t="s">
        <v>130</v>
      </c>
      <c r="E660" s="64" t="s">
        <v>297</v>
      </c>
      <c r="F660" s="64" t="s">
        <v>103</v>
      </c>
      <c r="G660" s="76">
        <f t="shared" si="0"/>
        <v>2031</v>
      </c>
    </row>
    <row r="661" spans="1:7" ht="12" customHeight="1">
      <c r="A661" s="118" t="s">
        <v>105</v>
      </c>
      <c r="B661" s="145"/>
      <c r="C661" s="64" t="s">
        <v>136</v>
      </c>
      <c r="D661" s="64" t="s">
        <v>130</v>
      </c>
      <c r="E661" s="64" t="s">
        <v>297</v>
      </c>
      <c r="F661" s="64" t="s">
        <v>203</v>
      </c>
      <c r="G661" s="76">
        <v>2031</v>
      </c>
    </row>
    <row r="662" spans="1:7" ht="25.5">
      <c r="A662" s="25" t="s">
        <v>204</v>
      </c>
      <c r="B662" s="25"/>
      <c r="C662" s="77" t="s">
        <v>136</v>
      </c>
      <c r="D662" s="77" t="s">
        <v>132</v>
      </c>
      <c r="E662" s="78"/>
      <c r="F662" s="77"/>
      <c r="G662" s="79">
        <f>G663</f>
        <v>6635</v>
      </c>
    </row>
    <row r="663" spans="1:7" ht="12.75">
      <c r="A663" s="25" t="s">
        <v>208</v>
      </c>
      <c r="B663" s="25"/>
      <c r="C663" s="64" t="s">
        <v>136</v>
      </c>
      <c r="D663" s="64" t="s">
        <v>132</v>
      </c>
      <c r="E663" s="64" t="s">
        <v>102</v>
      </c>
      <c r="F663" s="77"/>
      <c r="G663" s="79">
        <f>G664+G671</f>
        <v>6635</v>
      </c>
    </row>
    <row r="664" spans="1:7" ht="12.75">
      <c r="A664" s="25" t="s">
        <v>202</v>
      </c>
      <c r="B664" s="25"/>
      <c r="C664" s="77" t="s">
        <v>136</v>
      </c>
      <c r="D664" s="77" t="s">
        <v>132</v>
      </c>
      <c r="E664" s="78" t="s">
        <v>239</v>
      </c>
      <c r="F664" s="77"/>
      <c r="G664" s="79">
        <f>G665+G667+G669</f>
        <v>5835</v>
      </c>
    </row>
    <row r="665" spans="1:7" ht="38.25">
      <c r="A665" s="118" t="s">
        <v>104</v>
      </c>
      <c r="B665" s="145"/>
      <c r="C665" s="77" t="s">
        <v>136</v>
      </c>
      <c r="D665" s="77" t="s">
        <v>132</v>
      </c>
      <c r="E665" s="78" t="s">
        <v>239</v>
      </c>
      <c r="F665" s="77" t="s">
        <v>103</v>
      </c>
      <c r="G665" s="79">
        <f>G666</f>
        <v>4989</v>
      </c>
    </row>
    <row r="666" spans="1:7" ht="12.75">
      <c r="A666" s="118" t="s">
        <v>105</v>
      </c>
      <c r="B666" s="145"/>
      <c r="C666" s="77" t="s">
        <v>136</v>
      </c>
      <c r="D666" s="77" t="s">
        <v>132</v>
      </c>
      <c r="E666" s="78" t="s">
        <v>239</v>
      </c>
      <c r="F666" s="77" t="s">
        <v>203</v>
      </c>
      <c r="G666" s="79">
        <f>4952+37</f>
        <v>4989</v>
      </c>
    </row>
    <row r="667" spans="1:7" ht="12.75">
      <c r="A667" s="118" t="s">
        <v>109</v>
      </c>
      <c r="B667" s="145"/>
      <c r="C667" s="77" t="s">
        <v>136</v>
      </c>
      <c r="D667" s="77" t="s">
        <v>132</v>
      </c>
      <c r="E667" s="78" t="s">
        <v>239</v>
      </c>
      <c r="F667" s="77" t="s">
        <v>106</v>
      </c>
      <c r="G667" s="79">
        <f>G668</f>
        <v>841</v>
      </c>
    </row>
    <row r="668" spans="1:7" ht="12.75">
      <c r="A668" s="118" t="s">
        <v>110</v>
      </c>
      <c r="B668" s="145"/>
      <c r="C668" s="77" t="s">
        <v>136</v>
      </c>
      <c r="D668" s="77" t="s">
        <v>132</v>
      </c>
      <c r="E668" s="78" t="s">
        <v>239</v>
      </c>
      <c r="F668" s="77" t="s">
        <v>207</v>
      </c>
      <c r="G668" s="79">
        <v>841</v>
      </c>
    </row>
    <row r="669" spans="1:7" ht="12.75">
      <c r="A669" s="118" t="s">
        <v>111</v>
      </c>
      <c r="B669" s="145"/>
      <c r="C669" s="77" t="s">
        <v>136</v>
      </c>
      <c r="D669" s="77" t="s">
        <v>132</v>
      </c>
      <c r="E669" s="78" t="s">
        <v>239</v>
      </c>
      <c r="F669" s="77" t="s">
        <v>107</v>
      </c>
      <c r="G669" s="79">
        <f>G670</f>
        <v>5</v>
      </c>
    </row>
    <row r="670" spans="1:7" ht="12.75">
      <c r="A670" s="118" t="s">
        <v>112</v>
      </c>
      <c r="B670" s="145"/>
      <c r="C670" s="77" t="s">
        <v>136</v>
      </c>
      <c r="D670" s="77" t="s">
        <v>132</v>
      </c>
      <c r="E670" s="78" t="s">
        <v>239</v>
      </c>
      <c r="F670" s="77" t="s">
        <v>108</v>
      </c>
      <c r="G670" s="79">
        <v>5</v>
      </c>
    </row>
    <row r="671" spans="1:7" ht="25.5">
      <c r="A671" s="25" t="s">
        <v>205</v>
      </c>
      <c r="B671" s="25"/>
      <c r="C671" s="77" t="s">
        <v>136</v>
      </c>
      <c r="D671" s="77" t="s">
        <v>132</v>
      </c>
      <c r="E671" s="78" t="s">
        <v>240</v>
      </c>
      <c r="F671" s="64"/>
      <c r="G671" s="26">
        <f>G672</f>
        <v>800</v>
      </c>
    </row>
    <row r="672" spans="1:7" ht="11.25" customHeight="1">
      <c r="A672" s="118" t="s">
        <v>109</v>
      </c>
      <c r="B672" s="145"/>
      <c r="C672" s="77" t="s">
        <v>136</v>
      </c>
      <c r="D672" s="77" t="s">
        <v>132</v>
      </c>
      <c r="E672" s="78" t="s">
        <v>240</v>
      </c>
      <c r="F672" s="64" t="s">
        <v>106</v>
      </c>
      <c r="G672" s="26">
        <f>G673</f>
        <v>800</v>
      </c>
    </row>
    <row r="673" spans="1:7" ht="14.25" customHeight="1">
      <c r="A673" s="118" t="s">
        <v>110</v>
      </c>
      <c r="B673" s="145"/>
      <c r="C673" s="77" t="s">
        <v>136</v>
      </c>
      <c r="D673" s="77" t="s">
        <v>132</v>
      </c>
      <c r="E673" s="78" t="s">
        <v>240</v>
      </c>
      <c r="F673" s="64" t="s">
        <v>207</v>
      </c>
      <c r="G673" s="26">
        <v>800</v>
      </c>
    </row>
    <row r="674" spans="1:7" ht="12.75">
      <c r="A674" s="40" t="s">
        <v>294</v>
      </c>
      <c r="B674" s="157">
        <v>917</v>
      </c>
      <c r="C674" s="77"/>
      <c r="D674" s="77"/>
      <c r="E674" s="78"/>
      <c r="F674" s="78"/>
      <c r="G674" s="85">
        <f>G675</f>
        <v>14765</v>
      </c>
    </row>
    <row r="675" spans="1:7" ht="12.75">
      <c r="A675" s="31" t="s">
        <v>199</v>
      </c>
      <c r="B675" s="153"/>
      <c r="C675" s="77" t="s">
        <v>136</v>
      </c>
      <c r="D675" s="77"/>
      <c r="E675" s="78"/>
      <c r="F675" s="78"/>
      <c r="G675" s="78">
        <f>G676</f>
        <v>14765</v>
      </c>
    </row>
    <row r="676" spans="1:7" ht="25.5">
      <c r="A676" s="25" t="s">
        <v>213</v>
      </c>
      <c r="B676" s="25"/>
      <c r="C676" s="77" t="s">
        <v>136</v>
      </c>
      <c r="D676" s="77" t="s">
        <v>134</v>
      </c>
      <c r="E676" s="78"/>
      <c r="F676" s="77"/>
      <c r="G676" s="79">
        <f>G677+G684</f>
        <v>14765</v>
      </c>
    </row>
    <row r="677" spans="1:7" ht="25.5">
      <c r="A677" s="119" t="s">
        <v>168</v>
      </c>
      <c r="B677" s="119"/>
      <c r="C677" s="64" t="s">
        <v>136</v>
      </c>
      <c r="D677" s="64" t="s">
        <v>134</v>
      </c>
      <c r="E677" s="115" t="s">
        <v>162</v>
      </c>
      <c r="F677" s="50"/>
      <c r="G677" s="47">
        <f>G678+G681</f>
        <v>100</v>
      </c>
    </row>
    <row r="678" spans="1:7" ht="25.5">
      <c r="A678" s="13" t="s">
        <v>137</v>
      </c>
      <c r="B678" s="13"/>
      <c r="C678" s="64" t="s">
        <v>136</v>
      </c>
      <c r="D678" s="64" t="s">
        <v>134</v>
      </c>
      <c r="E678" s="115" t="s">
        <v>145</v>
      </c>
      <c r="F678" s="50"/>
      <c r="G678" s="50">
        <f>G679</f>
        <v>20</v>
      </c>
    </row>
    <row r="679" spans="1:7" ht="12.75">
      <c r="A679" s="118" t="s">
        <v>109</v>
      </c>
      <c r="B679" s="145"/>
      <c r="C679" s="64" t="s">
        <v>136</v>
      </c>
      <c r="D679" s="64" t="s">
        <v>134</v>
      </c>
      <c r="E679" s="115" t="s">
        <v>145</v>
      </c>
      <c r="F679" s="50">
        <v>200</v>
      </c>
      <c r="G679" s="50">
        <f>G680</f>
        <v>20</v>
      </c>
    </row>
    <row r="680" spans="1:7" ht="12.75">
      <c r="A680" s="118" t="s">
        <v>110</v>
      </c>
      <c r="B680" s="145"/>
      <c r="C680" s="64" t="s">
        <v>136</v>
      </c>
      <c r="D680" s="64" t="s">
        <v>134</v>
      </c>
      <c r="E680" s="115" t="s">
        <v>145</v>
      </c>
      <c r="F680" s="50">
        <v>240</v>
      </c>
      <c r="G680" s="50">
        <v>20</v>
      </c>
    </row>
    <row r="681" spans="1:7" ht="12.75">
      <c r="A681" s="119" t="s">
        <v>140</v>
      </c>
      <c r="B681" s="119"/>
      <c r="C681" s="64" t="s">
        <v>136</v>
      </c>
      <c r="D681" s="64" t="s">
        <v>134</v>
      </c>
      <c r="E681" s="115" t="s">
        <v>148</v>
      </c>
      <c r="F681" s="50"/>
      <c r="G681" s="50">
        <f>G682</f>
        <v>80</v>
      </c>
    </row>
    <row r="682" spans="1:7" ht="12.75">
      <c r="A682" s="118" t="s">
        <v>109</v>
      </c>
      <c r="B682" s="145"/>
      <c r="C682" s="64" t="s">
        <v>136</v>
      </c>
      <c r="D682" s="64" t="s">
        <v>134</v>
      </c>
      <c r="E682" s="115" t="s">
        <v>148</v>
      </c>
      <c r="F682" s="50">
        <v>200</v>
      </c>
      <c r="G682" s="50">
        <f>G683</f>
        <v>80</v>
      </c>
    </row>
    <row r="683" spans="1:7" ht="12.75">
      <c r="A683" s="118" t="s">
        <v>110</v>
      </c>
      <c r="B683" s="145"/>
      <c r="C683" s="64" t="s">
        <v>136</v>
      </c>
      <c r="D683" s="64" t="s">
        <v>134</v>
      </c>
      <c r="E683" s="115" t="s">
        <v>148</v>
      </c>
      <c r="F683" s="50">
        <v>240</v>
      </c>
      <c r="G683" s="50">
        <v>80</v>
      </c>
    </row>
    <row r="684" spans="1:7" ht="12.75">
      <c r="A684" s="25" t="s">
        <v>208</v>
      </c>
      <c r="B684" s="25"/>
      <c r="C684" s="77" t="s">
        <v>136</v>
      </c>
      <c r="D684" s="77" t="s">
        <v>134</v>
      </c>
      <c r="E684" s="78" t="s">
        <v>102</v>
      </c>
      <c r="F684" s="77"/>
      <c r="G684" s="79">
        <f>G685</f>
        <v>14665</v>
      </c>
    </row>
    <row r="685" spans="1:7" ht="12.75">
      <c r="A685" s="25" t="s">
        <v>202</v>
      </c>
      <c r="B685" s="25"/>
      <c r="C685" s="77" t="s">
        <v>136</v>
      </c>
      <c r="D685" s="77" t="s">
        <v>134</v>
      </c>
      <c r="E685" s="78" t="s">
        <v>239</v>
      </c>
      <c r="F685" s="77"/>
      <c r="G685" s="79">
        <f>G686+G688+G690</f>
        <v>14665</v>
      </c>
    </row>
    <row r="686" spans="1:7" ht="38.25">
      <c r="A686" s="118" t="s">
        <v>104</v>
      </c>
      <c r="B686" s="145"/>
      <c r="C686" s="77" t="s">
        <v>136</v>
      </c>
      <c r="D686" s="77" t="s">
        <v>134</v>
      </c>
      <c r="E686" s="78" t="s">
        <v>239</v>
      </c>
      <c r="F686" s="77" t="s">
        <v>103</v>
      </c>
      <c r="G686" s="79">
        <f>G687</f>
        <v>11758</v>
      </c>
    </row>
    <row r="687" spans="1:7" ht="12.75">
      <c r="A687" s="118" t="s">
        <v>105</v>
      </c>
      <c r="B687" s="145"/>
      <c r="C687" s="77" t="s">
        <v>136</v>
      </c>
      <c r="D687" s="77" t="s">
        <v>134</v>
      </c>
      <c r="E687" s="78" t="s">
        <v>239</v>
      </c>
      <c r="F687" s="77" t="s">
        <v>203</v>
      </c>
      <c r="G687" s="79">
        <v>11758</v>
      </c>
    </row>
    <row r="688" spans="1:7" ht="12.75">
      <c r="A688" s="118" t="s">
        <v>109</v>
      </c>
      <c r="B688" s="145"/>
      <c r="C688" s="77" t="s">
        <v>136</v>
      </c>
      <c r="D688" s="77" t="s">
        <v>134</v>
      </c>
      <c r="E688" s="78" t="s">
        <v>239</v>
      </c>
      <c r="F688" s="77" t="s">
        <v>106</v>
      </c>
      <c r="G688" s="79">
        <f>G689</f>
        <v>2897</v>
      </c>
    </row>
    <row r="689" spans="1:7" ht="12.75" customHeight="1">
      <c r="A689" s="118" t="s">
        <v>110</v>
      </c>
      <c r="B689" s="145"/>
      <c r="C689" s="64" t="s">
        <v>136</v>
      </c>
      <c r="D689" s="64" t="s">
        <v>134</v>
      </c>
      <c r="E689" s="78" t="s">
        <v>239</v>
      </c>
      <c r="F689" s="64" t="s">
        <v>207</v>
      </c>
      <c r="G689" s="79">
        <v>2897</v>
      </c>
    </row>
    <row r="690" spans="1:7" ht="14.25" customHeight="1">
      <c r="A690" s="118" t="s">
        <v>111</v>
      </c>
      <c r="B690" s="145"/>
      <c r="C690" s="64" t="s">
        <v>136</v>
      </c>
      <c r="D690" s="64" t="s">
        <v>134</v>
      </c>
      <c r="E690" s="78" t="s">
        <v>239</v>
      </c>
      <c r="F690" s="64" t="s">
        <v>107</v>
      </c>
      <c r="G690" s="79">
        <f>G691</f>
        <v>10</v>
      </c>
    </row>
    <row r="691" spans="1:7" ht="12.75" customHeight="1">
      <c r="A691" s="118" t="s">
        <v>112</v>
      </c>
      <c r="B691" s="145"/>
      <c r="C691" s="64" t="s">
        <v>136</v>
      </c>
      <c r="D691" s="64" t="s">
        <v>134</v>
      </c>
      <c r="E691" s="78" t="s">
        <v>239</v>
      </c>
      <c r="F691" s="64" t="s">
        <v>108</v>
      </c>
      <c r="G691" s="79">
        <v>10</v>
      </c>
    </row>
    <row r="692" spans="1:7" ht="12.75">
      <c r="A692" s="172" t="s">
        <v>295</v>
      </c>
      <c r="B692" s="173"/>
      <c r="C692" s="173"/>
      <c r="D692" s="173"/>
      <c r="E692" s="173"/>
      <c r="F692" s="173"/>
      <c r="G692" s="166">
        <f>G674+G655+G641+G495+G296+G12</f>
        <v>1558979.3</v>
      </c>
    </row>
    <row r="693" spans="1:7" ht="12.75">
      <c r="A693" s="23"/>
      <c r="B693" s="23"/>
      <c r="C693" s="23"/>
      <c r="D693" s="23"/>
      <c r="E693" s="23"/>
      <c r="F693" s="23"/>
      <c r="G693" s="23"/>
    </row>
    <row r="694" spans="1:7" ht="12.75">
      <c r="A694" s="23"/>
      <c r="B694" s="23"/>
      <c r="C694" s="23"/>
      <c r="D694" s="23"/>
      <c r="E694" s="23"/>
      <c r="F694" s="23"/>
      <c r="G694" s="23"/>
    </row>
    <row r="695" spans="1:7" ht="12.75">
      <c r="A695" s="23"/>
      <c r="B695" s="23"/>
      <c r="C695" s="23"/>
      <c r="D695" s="23"/>
      <c r="E695" s="23"/>
      <c r="F695" s="23"/>
      <c r="G695" s="23"/>
    </row>
    <row r="696" spans="1:7" ht="12.75">
      <c r="A696" s="23"/>
      <c r="B696" s="23"/>
      <c r="C696" s="23"/>
      <c r="D696" s="23"/>
      <c r="E696" s="23"/>
      <c r="F696" s="23"/>
      <c r="G696" s="23"/>
    </row>
    <row r="697" spans="1:7" ht="12.75">
      <c r="A697" s="23"/>
      <c r="B697" s="23"/>
      <c r="C697" s="23"/>
      <c r="D697" s="23"/>
      <c r="E697" s="23"/>
      <c r="F697" s="23"/>
      <c r="G697" s="23"/>
    </row>
    <row r="698" spans="1:7" ht="12.75">
      <c r="A698" s="23"/>
      <c r="B698" s="23"/>
      <c r="C698" s="23"/>
      <c r="D698" s="23"/>
      <c r="E698" s="23"/>
      <c r="F698" s="23"/>
      <c r="G698" s="23"/>
    </row>
    <row r="699" spans="1:7" ht="12.75">
      <c r="A699" s="23"/>
      <c r="B699" s="23"/>
      <c r="C699" s="23"/>
      <c r="D699" s="23"/>
      <c r="E699" s="23"/>
      <c r="F699" s="23"/>
      <c r="G699" s="23"/>
    </row>
    <row r="700" spans="1:7" ht="12.75">
      <c r="A700" s="23"/>
      <c r="B700" s="23"/>
      <c r="C700" s="23"/>
      <c r="D700" s="23"/>
      <c r="E700" s="23"/>
      <c r="F700" s="23"/>
      <c r="G700" s="23"/>
    </row>
    <row r="701" spans="1:7" ht="12.75">
      <c r="A701" s="23"/>
      <c r="B701" s="23"/>
      <c r="C701" s="23"/>
      <c r="D701" s="23"/>
      <c r="E701" s="23"/>
      <c r="F701" s="23"/>
      <c r="G701" s="23"/>
    </row>
  </sheetData>
  <sheetProtection/>
  <mergeCells count="5">
    <mergeCell ref="C1:G1"/>
    <mergeCell ref="A5:G5"/>
    <mergeCell ref="A6:G6"/>
    <mergeCell ref="A7:G7"/>
    <mergeCell ref="C3:G3"/>
  </mergeCells>
  <printOptions/>
  <pageMargins left="0.4724409448818898" right="0.2362204724409449" top="0.3937007874015748" bottom="0.3937007874015748" header="0" footer="0"/>
  <pageSetup horizontalDpi="600" verticalDpi="600" orientation="portrait" paperSize="9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6"/>
  <sheetViews>
    <sheetView tabSelected="1" workbookViewId="0" topLeftCell="A1">
      <selection activeCell="D9" sqref="D9"/>
    </sheetView>
  </sheetViews>
  <sheetFormatPr defaultColWidth="9.140625" defaultRowHeight="12.75"/>
  <cols>
    <col min="1" max="1" width="87.28125" style="4" customWidth="1"/>
    <col min="2" max="2" width="9.7109375" style="203" customWidth="1"/>
    <col min="3" max="3" width="4.421875" style="204" customWidth="1"/>
    <col min="4" max="4" width="10.8515625" style="204" customWidth="1"/>
    <col min="5" max="5" width="9.28125" style="4" hidden="1" customWidth="1"/>
    <col min="6" max="6" width="9.57421875" style="4" hidden="1" customWidth="1"/>
  </cols>
  <sheetData>
    <row r="1" spans="2:4" ht="65.25" customHeight="1">
      <c r="B1" s="242" t="s">
        <v>403</v>
      </c>
      <c r="C1" s="242"/>
      <c r="D1" s="242"/>
    </row>
    <row r="3" spans="2:6" ht="116.25" customHeight="1">
      <c r="B3" s="239" t="s">
        <v>404</v>
      </c>
      <c r="C3" s="239"/>
      <c r="D3" s="239"/>
      <c r="E3" s="239"/>
      <c r="F3" s="239"/>
    </row>
    <row r="4" spans="1:6" ht="48.75" customHeight="1">
      <c r="A4" s="241" t="s">
        <v>374</v>
      </c>
      <c r="B4" s="241"/>
      <c r="C4" s="241"/>
      <c r="D4" s="241"/>
      <c r="E4" s="241"/>
      <c r="F4" s="241"/>
    </row>
    <row r="5" spans="1:4" ht="13.5">
      <c r="A5" s="1"/>
      <c r="B5" s="2"/>
      <c r="C5" s="42"/>
      <c r="D5" s="231" t="s">
        <v>195</v>
      </c>
    </row>
    <row r="6" spans="1:6" ht="14.25">
      <c r="A6" s="21" t="s">
        <v>142</v>
      </c>
      <c r="B6" s="3" t="s">
        <v>143</v>
      </c>
      <c r="C6" s="43" t="s">
        <v>144</v>
      </c>
      <c r="D6" s="26" t="s">
        <v>337</v>
      </c>
      <c r="E6" s="79" t="s">
        <v>338</v>
      </c>
      <c r="F6" s="78" t="s">
        <v>339</v>
      </c>
    </row>
    <row r="7" spans="1:6" ht="14.25">
      <c r="A7" s="5"/>
      <c r="B7" s="6"/>
      <c r="C7" s="44"/>
      <c r="D7" s="45"/>
      <c r="E7" s="45"/>
      <c r="F7" s="193"/>
    </row>
    <row r="8" spans="1:6" s="4" customFormat="1" ht="14.25">
      <c r="A8" s="19" t="s">
        <v>175</v>
      </c>
      <c r="B8" s="20" t="s">
        <v>167</v>
      </c>
      <c r="C8" s="46"/>
      <c r="D8" s="56">
        <f>D12+D9+D15</f>
        <v>46452</v>
      </c>
      <c r="E8" s="56" t="e">
        <f>E12+E9</f>
        <v>#REF!</v>
      </c>
      <c r="F8" s="56" t="e">
        <f>F12+F9</f>
        <v>#REF!</v>
      </c>
    </row>
    <row r="9" spans="1:6" s="4" customFormat="1" ht="12.75">
      <c r="A9" s="11" t="s">
        <v>313</v>
      </c>
      <c r="B9" s="10" t="s">
        <v>314</v>
      </c>
      <c r="C9" s="47"/>
      <c r="D9" s="47">
        <f aca="true" t="shared" si="0" ref="D9:F10">D10</f>
        <v>4580</v>
      </c>
      <c r="E9" s="47" t="e">
        <f t="shared" si="0"/>
        <v>#REF!</v>
      </c>
      <c r="F9" s="47" t="e">
        <f t="shared" si="0"/>
        <v>#REF!</v>
      </c>
    </row>
    <row r="10" spans="1:6" s="4" customFormat="1" ht="12.75">
      <c r="A10" s="53" t="s">
        <v>109</v>
      </c>
      <c r="B10" s="10" t="s">
        <v>314</v>
      </c>
      <c r="C10" s="48">
        <v>200</v>
      </c>
      <c r="D10" s="47">
        <f t="shared" si="0"/>
        <v>4580</v>
      </c>
      <c r="E10" s="47" t="e">
        <f t="shared" si="0"/>
        <v>#REF!</v>
      </c>
      <c r="F10" s="47" t="e">
        <f t="shared" si="0"/>
        <v>#REF!</v>
      </c>
    </row>
    <row r="11" spans="1:6" s="4" customFormat="1" ht="12.75">
      <c r="A11" s="53" t="s">
        <v>110</v>
      </c>
      <c r="B11" s="10" t="s">
        <v>314</v>
      </c>
      <c r="C11" s="48">
        <v>240</v>
      </c>
      <c r="D11" s="47">
        <f>прил7!G147</f>
        <v>4580</v>
      </c>
      <c r="E11" s="47" t="e">
        <f>#REF!</f>
        <v>#REF!</v>
      </c>
      <c r="F11" s="47" t="e">
        <f>#REF!</f>
        <v>#REF!</v>
      </c>
    </row>
    <row r="12" spans="1:6" s="4" customFormat="1" ht="12.75">
      <c r="A12" s="132" t="s">
        <v>241</v>
      </c>
      <c r="B12" s="10" t="s">
        <v>242</v>
      </c>
      <c r="C12" s="47"/>
      <c r="D12" s="47">
        <f aca="true" t="shared" si="1" ref="D12:F13">D13</f>
        <v>5872</v>
      </c>
      <c r="E12" s="47" t="e">
        <f t="shared" si="1"/>
        <v>#REF!</v>
      </c>
      <c r="F12" s="47" t="e">
        <f t="shared" si="1"/>
        <v>#REF!</v>
      </c>
    </row>
    <row r="13" spans="1:6" s="4" customFormat="1" ht="25.5">
      <c r="A13" s="54" t="s">
        <v>54</v>
      </c>
      <c r="B13" s="10" t="s">
        <v>242</v>
      </c>
      <c r="C13" s="47">
        <v>400</v>
      </c>
      <c r="D13" s="47">
        <f t="shared" si="1"/>
        <v>5872</v>
      </c>
      <c r="E13" s="47" t="e">
        <f t="shared" si="1"/>
        <v>#REF!</v>
      </c>
      <c r="F13" s="47" t="e">
        <f t="shared" si="1"/>
        <v>#REF!</v>
      </c>
    </row>
    <row r="14" spans="1:6" s="4" customFormat="1" ht="12.75">
      <c r="A14" s="53" t="s">
        <v>55</v>
      </c>
      <c r="B14" s="10" t="s">
        <v>242</v>
      </c>
      <c r="C14" s="47">
        <v>410</v>
      </c>
      <c r="D14" s="47">
        <f>прил7!G150</f>
        <v>5872</v>
      </c>
      <c r="E14" s="47" t="e">
        <f>#REF!</f>
        <v>#REF!</v>
      </c>
      <c r="F14" s="47" t="e">
        <f>#REF!</f>
        <v>#REF!</v>
      </c>
    </row>
    <row r="15" spans="1:6" s="4" customFormat="1" ht="25.5">
      <c r="A15" s="132" t="s">
        <v>434</v>
      </c>
      <c r="B15" s="60" t="s">
        <v>433</v>
      </c>
      <c r="C15" s="47"/>
      <c r="D15" s="47">
        <f>D16</f>
        <v>36000</v>
      </c>
      <c r="E15" s="47"/>
      <c r="F15" s="47"/>
    </row>
    <row r="16" spans="1:6" s="4" customFormat="1" ht="25.5">
      <c r="A16" s="54" t="s">
        <v>54</v>
      </c>
      <c r="B16" s="60" t="s">
        <v>433</v>
      </c>
      <c r="C16" s="47">
        <v>400</v>
      </c>
      <c r="D16" s="47">
        <f>D17</f>
        <v>36000</v>
      </c>
      <c r="E16" s="47"/>
      <c r="F16" s="47"/>
    </row>
    <row r="17" spans="1:6" s="4" customFormat="1" ht="12.75">
      <c r="A17" s="53" t="s">
        <v>55</v>
      </c>
      <c r="B17" s="60" t="s">
        <v>433</v>
      </c>
      <c r="C17" s="47">
        <v>410</v>
      </c>
      <c r="D17" s="47">
        <f>прил7!G153</f>
        <v>36000</v>
      </c>
      <c r="E17" s="47"/>
      <c r="F17" s="47"/>
    </row>
    <row r="18" spans="1:6" s="4" customFormat="1" ht="24.75" customHeight="1">
      <c r="A18" s="7" t="s">
        <v>347</v>
      </c>
      <c r="B18" s="15" t="s">
        <v>185</v>
      </c>
      <c r="C18" s="48"/>
      <c r="D18" s="66">
        <f>D19+D26+D36+D43+D54</f>
        <v>117047</v>
      </c>
      <c r="E18" s="66" t="e">
        <f>#REF!+E20+E26+E36+E43+E54</f>
        <v>#REF!</v>
      </c>
      <c r="F18" s="66" t="e">
        <f>#REF!+F20+F26+F36+F43+F54</f>
        <v>#REF!</v>
      </c>
    </row>
    <row r="19" spans="1:6" s="4" customFormat="1" ht="12.75">
      <c r="A19" s="11" t="s">
        <v>246</v>
      </c>
      <c r="B19" s="16" t="s">
        <v>11</v>
      </c>
      <c r="C19" s="48"/>
      <c r="D19" s="66">
        <f>D20+D23</f>
        <v>33882</v>
      </c>
      <c r="E19" s="66" t="e">
        <f aca="true" t="shared" si="2" ref="D19:F21">E20</f>
        <v>#REF!</v>
      </c>
      <c r="F19" s="66" t="e">
        <f t="shared" si="2"/>
        <v>#REF!</v>
      </c>
    </row>
    <row r="20" spans="1:6" s="4" customFormat="1" ht="12.75">
      <c r="A20" s="34" t="s">
        <v>247</v>
      </c>
      <c r="B20" s="70" t="s">
        <v>12</v>
      </c>
      <c r="C20" s="70"/>
      <c r="D20" s="65">
        <f t="shared" si="2"/>
        <v>30029</v>
      </c>
      <c r="E20" s="65" t="e">
        <f t="shared" si="2"/>
        <v>#REF!</v>
      </c>
      <c r="F20" s="65" t="e">
        <f t="shared" si="2"/>
        <v>#REF!</v>
      </c>
    </row>
    <row r="21" spans="1:6" s="4" customFormat="1" ht="17.25" customHeight="1">
      <c r="A21" s="132" t="s">
        <v>59</v>
      </c>
      <c r="B21" s="70" t="s">
        <v>12</v>
      </c>
      <c r="C21" s="70" t="s">
        <v>56</v>
      </c>
      <c r="D21" s="65">
        <f t="shared" si="2"/>
        <v>30029</v>
      </c>
      <c r="E21" s="65" t="e">
        <f t="shared" si="2"/>
        <v>#REF!</v>
      </c>
      <c r="F21" s="65" t="e">
        <f t="shared" si="2"/>
        <v>#REF!</v>
      </c>
    </row>
    <row r="22" spans="1:6" s="4" customFormat="1" ht="12.75">
      <c r="A22" s="132" t="s">
        <v>83</v>
      </c>
      <c r="B22" s="70" t="s">
        <v>12</v>
      </c>
      <c r="C22" s="70" t="s">
        <v>57</v>
      </c>
      <c r="D22" s="65">
        <f>прил7!G550</f>
        <v>30029</v>
      </c>
      <c r="E22" s="65" t="e">
        <f>#REF!</f>
        <v>#REF!</v>
      </c>
      <c r="F22" s="65" t="e">
        <f>#REF!</f>
        <v>#REF!</v>
      </c>
    </row>
    <row r="23" spans="1:6" s="4" customFormat="1" ht="30" customHeight="1">
      <c r="A23" s="134" t="s">
        <v>424</v>
      </c>
      <c r="B23" s="47" t="s">
        <v>425</v>
      </c>
      <c r="C23" s="47"/>
      <c r="D23" s="47">
        <f>D24</f>
        <v>3853</v>
      </c>
      <c r="E23" s="65"/>
      <c r="F23" s="65"/>
    </row>
    <row r="24" spans="1:6" s="4" customFormat="1" ht="15.75" customHeight="1">
      <c r="A24" s="62" t="s">
        <v>59</v>
      </c>
      <c r="B24" s="47" t="s">
        <v>425</v>
      </c>
      <c r="C24" s="47">
        <v>600</v>
      </c>
      <c r="D24" s="47">
        <f>D25</f>
        <v>3853</v>
      </c>
      <c r="E24" s="65"/>
      <c r="F24" s="65"/>
    </row>
    <row r="25" spans="1:6" s="4" customFormat="1" ht="12.75">
      <c r="A25" s="132" t="s">
        <v>83</v>
      </c>
      <c r="B25" s="47" t="s">
        <v>425</v>
      </c>
      <c r="C25" s="47">
        <v>610</v>
      </c>
      <c r="D25" s="47">
        <f>прил7!G553</f>
        <v>3853</v>
      </c>
      <c r="E25" s="65"/>
      <c r="F25" s="65"/>
    </row>
    <row r="26" spans="1:6" s="4" customFormat="1" ht="12.75">
      <c r="A26" s="11" t="s">
        <v>248</v>
      </c>
      <c r="B26" s="143" t="s">
        <v>13</v>
      </c>
      <c r="C26" s="70"/>
      <c r="D26" s="65">
        <f>D27+D30+D33</f>
        <v>7577</v>
      </c>
      <c r="E26" s="65" t="e">
        <f>E27+E30</f>
        <v>#REF!</v>
      </c>
      <c r="F26" s="65" t="e">
        <f>F27+F30</f>
        <v>#REF!</v>
      </c>
    </row>
    <row r="27" spans="1:6" s="4" customFormat="1" ht="12.75">
      <c r="A27" s="34" t="s">
        <v>249</v>
      </c>
      <c r="B27" s="70" t="s">
        <v>14</v>
      </c>
      <c r="C27" s="70"/>
      <c r="D27" s="65">
        <f aca="true" t="shared" si="3" ref="D27:F28">D28</f>
        <v>6825</v>
      </c>
      <c r="E27" s="65" t="e">
        <f t="shared" si="3"/>
        <v>#REF!</v>
      </c>
      <c r="F27" s="65" t="e">
        <f t="shared" si="3"/>
        <v>#REF!</v>
      </c>
    </row>
    <row r="28" spans="1:6" s="4" customFormat="1" ht="17.25" customHeight="1">
      <c r="A28" s="132" t="s">
        <v>59</v>
      </c>
      <c r="B28" s="70" t="s">
        <v>14</v>
      </c>
      <c r="C28" s="70" t="s">
        <v>56</v>
      </c>
      <c r="D28" s="65">
        <f t="shared" si="3"/>
        <v>6825</v>
      </c>
      <c r="E28" s="65" t="e">
        <f t="shared" si="3"/>
        <v>#REF!</v>
      </c>
      <c r="F28" s="65" t="e">
        <f t="shared" si="3"/>
        <v>#REF!</v>
      </c>
    </row>
    <row r="29" spans="1:6" s="4" customFormat="1" ht="12.75">
      <c r="A29" s="132" t="s">
        <v>83</v>
      </c>
      <c r="B29" s="70" t="s">
        <v>14</v>
      </c>
      <c r="C29" s="70" t="s">
        <v>57</v>
      </c>
      <c r="D29" s="65">
        <f>прил7!G557</f>
        <v>6825</v>
      </c>
      <c r="E29" s="65" t="e">
        <f>#REF!</f>
        <v>#REF!</v>
      </c>
      <c r="F29" s="65" t="e">
        <f>#REF!</f>
        <v>#REF!</v>
      </c>
    </row>
    <row r="30" spans="1:6" s="4" customFormat="1" ht="12.75">
      <c r="A30" s="34" t="s">
        <v>250</v>
      </c>
      <c r="B30" s="70" t="s">
        <v>322</v>
      </c>
      <c r="C30" s="70"/>
      <c r="D30" s="65">
        <f aca="true" t="shared" si="4" ref="D30:F31">D31</f>
        <v>100</v>
      </c>
      <c r="E30" s="65" t="e">
        <f t="shared" si="4"/>
        <v>#REF!</v>
      </c>
      <c r="F30" s="65" t="e">
        <f t="shared" si="4"/>
        <v>#REF!</v>
      </c>
    </row>
    <row r="31" spans="1:6" s="4" customFormat="1" ht="13.5" customHeight="1">
      <c r="A31" s="132" t="s">
        <v>59</v>
      </c>
      <c r="B31" s="70" t="s">
        <v>322</v>
      </c>
      <c r="C31" s="70" t="s">
        <v>56</v>
      </c>
      <c r="D31" s="65">
        <f t="shared" si="4"/>
        <v>100</v>
      </c>
      <c r="E31" s="65" t="e">
        <f t="shared" si="4"/>
        <v>#REF!</v>
      </c>
      <c r="F31" s="65" t="e">
        <f t="shared" si="4"/>
        <v>#REF!</v>
      </c>
    </row>
    <row r="32" spans="1:6" s="4" customFormat="1" ht="12.75">
      <c r="A32" s="132" t="s">
        <v>83</v>
      </c>
      <c r="B32" s="70" t="s">
        <v>322</v>
      </c>
      <c r="C32" s="70" t="s">
        <v>57</v>
      </c>
      <c r="D32" s="65">
        <f>прил7!G560</f>
        <v>100</v>
      </c>
      <c r="E32" s="65" t="e">
        <f>#REF!</f>
        <v>#REF!</v>
      </c>
      <c r="F32" s="65" t="e">
        <f>#REF!</f>
        <v>#REF!</v>
      </c>
    </row>
    <row r="33" spans="1:6" s="4" customFormat="1" ht="30.75" customHeight="1">
      <c r="A33" s="134" t="s">
        <v>424</v>
      </c>
      <c r="B33" s="47" t="s">
        <v>426</v>
      </c>
      <c r="C33" s="47"/>
      <c r="D33" s="47">
        <f>D34</f>
        <v>652</v>
      </c>
      <c r="E33" s="65"/>
      <c r="F33" s="65"/>
    </row>
    <row r="34" spans="1:6" s="4" customFormat="1" ht="25.5">
      <c r="A34" s="62" t="s">
        <v>59</v>
      </c>
      <c r="B34" s="47" t="s">
        <v>426</v>
      </c>
      <c r="C34" s="47">
        <v>600</v>
      </c>
      <c r="D34" s="47">
        <f>D35</f>
        <v>652</v>
      </c>
      <c r="E34" s="65"/>
      <c r="F34" s="65"/>
    </row>
    <row r="35" spans="1:6" s="4" customFormat="1" ht="12.75">
      <c r="A35" s="132" t="s">
        <v>83</v>
      </c>
      <c r="B35" s="47" t="s">
        <v>426</v>
      </c>
      <c r="C35" s="47">
        <v>610</v>
      </c>
      <c r="D35" s="47">
        <f>прил7!G563</f>
        <v>652</v>
      </c>
      <c r="E35" s="65"/>
      <c r="F35" s="65"/>
    </row>
    <row r="36" spans="1:6" s="4" customFormat="1" ht="25.5">
      <c r="A36" s="11" t="s">
        <v>251</v>
      </c>
      <c r="B36" s="143" t="s">
        <v>15</v>
      </c>
      <c r="C36" s="70"/>
      <c r="D36" s="65">
        <f>D37+D40</f>
        <v>63264</v>
      </c>
      <c r="E36" s="65" t="e">
        <f>E37</f>
        <v>#REF!</v>
      </c>
      <c r="F36" s="65" t="e">
        <f>F37</f>
        <v>#REF!</v>
      </c>
    </row>
    <row r="37" spans="1:6" s="4" customFormat="1" ht="12.75">
      <c r="A37" s="34" t="s">
        <v>252</v>
      </c>
      <c r="B37" s="70" t="s">
        <v>16</v>
      </c>
      <c r="C37" s="70"/>
      <c r="D37" s="65">
        <f aca="true" t="shared" si="5" ref="D37:F38">D38</f>
        <v>58020</v>
      </c>
      <c r="E37" s="65" t="e">
        <f t="shared" si="5"/>
        <v>#REF!</v>
      </c>
      <c r="F37" s="65" t="e">
        <f t="shared" si="5"/>
        <v>#REF!</v>
      </c>
    </row>
    <row r="38" spans="1:6" s="4" customFormat="1" ht="16.5" customHeight="1">
      <c r="A38" s="132" t="s">
        <v>59</v>
      </c>
      <c r="B38" s="70" t="s">
        <v>16</v>
      </c>
      <c r="C38" s="70" t="s">
        <v>56</v>
      </c>
      <c r="D38" s="65">
        <f t="shared" si="5"/>
        <v>58020</v>
      </c>
      <c r="E38" s="65" t="e">
        <f t="shared" si="5"/>
        <v>#REF!</v>
      </c>
      <c r="F38" s="65" t="e">
        <f t="shared" si="5"/>
        <v>#REF!</v>
      </c>
    </row>
    <row r="39" spans="1:6" s="4" customFormat="1" ht="12.75">
      <c r="A39" s="132" t="s">
        <v>83</v>
      </c>
      <c r="B39" s="70" t="s">
        <v>16</v>
      </c>
      <c r="C39" s="70" t="s">
        <v>57</v>
      </c>
      <c r="D39" s="65">
        <f>прил7!G517</f>
        <v>58020</v>
      </c>
      <c r="E39" s="65" t="e">
        <f>#REF!</f>
        <v>#REF!</v>
      </c>
      <c r="F39" s="65" t="e">
        <f>#REF!</f>
        <v>#REF!</v>
      </c>
    </row>
    <row r="40" spans="1:6" s="4" customFormat="1" ht="38.25">
      <c r="A40" s="134" t="s">
        <v>419</v>
      </c>
      <c r="B40" s="47" t="s">
        <v>423</v>
      </c>
      <c r="C40" s="47"/>
      <c r="D40" s="47">
        <f>D41</f>
        <v>5244</v>
      </c>
      <c r="E40" s="65"/>
      <c r="F40" s="65"/>
    </row>
    <row r="41" spans="1:6" s="4" customFormat="1" ht="25.5">
      <c r="A41" s="62" t="s">
        <v>59</v>
      </c>
      <c r="B41" s="47" t="s">
        <v>423</v>
      </c>
      <c r="C41" s="47">
        <v>600</v>
      </c>
      <c r="D41" s="47">
        <f>D42</f>
        <v>5244</v>
      </c>
      <c r="E41" s="65"/>
      <c r="F41" s="65"/>
    </row>
    <row r="42" spans="1:6" s="4" customFormat="1" ht="12.75">
      <c r="A42" s="132" t="s">
        <v>83</v>
      </c>
      <c r="B42" s="47" t="s">
        <v>423</v>
      </c>
      <c r="C42" s="47">
        <v>610</v>
      </c>
      <c r="D42" s="47">
        <f>прил7!G520</f>
        <v>5244</v>
      </c>
      <c r="E42" s="65"/>
      <c r="F42" s="65"/>
    </row>
    <row r="43" spans="1:6" s="4" customFormat="1" ht="25.5">
      <c r="A43" s="11" t="s">
        <v>253</v>
      </c>
      <c r="B43" s="16" t="s">
        <v>17</v>
      </c>
      <c r="C43" s="48"/>
      <c r="D43" s="66">
        <f>D51+D44</f>
        <v>8115</v>
      </c>
      <c r="E43" s="66" t="e">
        <f>E51+E44</f>
        <v>#REF!</v>
      </c>
      <c r="F43" s="66" t="e">
        <f>F51+F44</f>
        <v>#REF!</v>
      </c>
    </row>
    <row r="44" spans="1:6" s="4" customFormat="1" ht="12.75">
      <c r="A44" s="34" t="s">
        <v>202</v>
      </c>
      <c r="B44" s="155" t="s">
        <v>324</v>
      </c>
      <c r="C44" s="48"/>
      <c r="D44" s="66">
        <f>D45+D47+D49</f>
        <v>7115</v>
      </c>
      <c r="E44" s="66" t="e">
        <f>E45+E47+E49</f>
        <v>#REF!</v>
      </c>
      <c r="F44" s="66" t="e">
        <f>F45+F47+F49</f>
        <v>#REF!</v>
      </c>
    </row>
    <row r="45" spans="1:6" s="4" customFormat="1" ht="38.25">
      <c r="A45" s="121" t="s">
        <v>104</v>
      </c>
      <c r="B45" s="70" t="s">
        <v>324</v>
      </c>
      <c r="C45" s="70" t="s">
        <v>103</v>
      </c>
      <c r="D45" s="66">
        <f>D46</f>
        <v>5927</v>
      </c>
      <c r="E45" s="66" t="e">
        <f>E46</f>
        <v>#REF!</v>
      </c>
      <c r="F45" s="66" t="e">
        <f>F46</f>
        <v>#REF!</v>
      </c>
    </row>
    <row r="46" spans="1:6" s="4" customFormat="1" ht="12.75">
      <c r="A46" s="118" t="s">
        <v>105</v>
      </c>
      <c r="B46" s="70" t="s">
        <v>324</v>
      </c>
      <c r="C46" s="70" t="s">
        <v>203</v>
      </c>
      <c r="D46" s="66">
        <f>прил7!G591</f>
        <v>5927</v>
      </c>
      <c r="E46" s="66" t="e">
        <f>#REF!</f>
        <v>#REF!</v>
      </c>
      <c r="F46" s="66" t="e">
        <f>#REF!</f>
        <v>#REF!</v>
      </c>
    </row>
    <row r="47" spans="1:6" s="4" customFormat="1" ht="12.75">
      <c r="A47" s="121" t="s">
        <v>109</v>
      </c>
      <c r="B47" s="70" t="s">
        <v>324</v>
      </c>
      <c r="C47" s="70" t="s">
        <v>106</v>
      </c>
      <c r="D47" s="66">
        <f>D48</f>
        <v>1166</v>
      </c>
      <c r="E47" s="66" t="e">
        <f>E48</f>
        <v>#REF!</v>
      </c>
      <c r="F47" s="66" t="e">
        <f>F48</f>
        <v>#REF!</v>
      </c>
    </row>
    <row r="48" spans="1:6" s="4" customFormat="1" ht="12.75">
      <c r="A48" s="121" t="s">
        <v>110</v>
      </c>
      <c r="B48" s="70" t="s">
        <v>324</v>
      </c>
      <c r="C48" s="70" t="s">
        <v>207</v>
      </c>
      <c r="D48" s="66">
        <f>прил7!G593</f>
        <v>1166</v>
      </c>
      <c r="E48" s="66" t="e">
        <f>#REF!</f>
        <v>#REF!</v>
      </c>
      <c r="F48" s="66" t="e">
        <f>#REF!</f>
        <v>#REF!</v>
      </c>
    </row>
    <row r="49" spans="1:6" s="4" customFormat="1" ht="12.75">
      <c r="A49" s="121" t="s">
        <v>111</v>
      </c>
      <c r="B49" s="70" t="s">
        <v>324</v>
      </c>
      <c r="C49" s="70" t="s">
        <v>107</v>
      </c>
      <c r="D49" s="66">
        <f>D50</f>
        <v>22</v>
      </c>
      <c r="E49" s="66" t="e">
        <f>E50</f>
        <v>#REF!</v>
      </c>
      <c r="F49" s="66" t="e">
        <f>F50</f>
        <v>#REF!</v>
      </c>
    </row>
    <row r="50" spans="1:6" s="4" customFormat="1" ht="12.75">
      <c r="A50" s="121" t="s">
        <v>112</v>
      </c>
      <c r="B50" s="70" t="s">
        <v>324</v>
      </c>
      <c r="C50" s="70" t="s">
        <v>108</v>
      </c>
      <c r="D50" s="66">
        <f>прил7!G595</f>
        <v>22</v>
      </c>
      <c r="E50" s="66" t="e">
        <f>#REF!</f>
        <v>#REF!</v>
      </c>
      <c r="F50" s="66" t="e">
        <f>#REF!</f>
        <v>#REF!</v>
      </c>
    </row>
    <row r="51" spans="1:6" s="4" customFormat="1" ht="12.75">
      <c r="A51" s="34" t="s">
        <v>254</v>
      </c>
      <c r="B51" s="70" t="s">
        <v>323</v>
      </c>
      <c r="C51" s="70"/>
      <c r="D51" s="65">
        <f aca="true" t="shared" si="6" ref="D51:F52">D52</f>
        <v>1000</v>
      </c>
      <c r="E51" s="65" t="e">
        <f t="shared" si="6"/>
        <v>#REF!</v>
      </c>
      <c r="F51" s="65" t="e">
        <f t="shared" si="6"/>
        <v>#REF!</v>
      </c>
    </row>
    <row r="52" spans="1:6" s="4" customFormat="1" ht="17.25" customHeight="1">
      <c r="A52" s="132" t="s">
        <v>59</v>
      </c>
      <c r="B52" s="70" t="s">
        <v>323</v>
      </c>
      <c r="C52" s="70" t="s">
        <v>56</v>
      </c>
      <c r="D52" s="65">
        <f t="shared" si="6"/>
        <v>1000</v>
      </c>
      <c r="E52" s="65" t="e">
        <f t="shared" si="6"/>
        <v>#REF!</v>
      </c>
      <c r="F52" s="65" t="e">
        <f t="shared" si="6"/>
        <v>#REF!</v>
      </c>
    </row>
    <row r="53" spans="1:6" s="4" customFormat="1" ht="12.75">
      <c r="A53" s="132" t="s">
        <v>83</v>
      </c>
      <c r="B53" s="70" t="s">
        <v>323</v>
      </c>
      <c r="C53" s="70" t="s">
        <v>57</v>
      </c>
      <c r="D53" s="65">
        <f>прил7!G567</f>
        <v>1000</v>
      </c>
      <c r="E53" s="65" t="e">
        <f>#REF!</f>
        <v>#REF!</v>
      </c>
      <c r="F53" s="65" t="e">
        <f>#REF!</f>
        <v>#REF!</v>
      </c>
    </row>
    <row r="54" spans="1:6" s="4" customFormat="1" ht="38.25">
      <c r="A54" s="11" t="s">
        <v>363</v>
      </c>
      <c r="B54" s="16" t="s">
        <v>18</v>
      </c>
      <c r="C54" s="48"/>
      <c r="D54" s="66">
        <f>D55+D58</f>
        <v>4209</v>
      </c>
      <c r="E54" s="66" t="e">
        <f>E55+E58</f>
        <v>#REF!</v>
      </c>
      <c r="F54" s="66" t="e">
        <f>F55+F58</f>
        <v>#REF!</v>
      </c>
    </row>
    <row r="55" spans="1:6" s="4" customFormat="1" ht="12.75">
      <c r="A55" s="34" t="s">
        <v>256</v>
      </c>
      <c r="B55" s="70" t="s">
        <v>19</v>
      </c>
      <c r="C55" s="70"/>
      <c r="D55" s="65">
        <f aca="true" t="shared" si="7" ref="D55:F56">D56</f>
        <v>2009</v>
      </c>
      <c r="E55" s="65" t="e">
        <f t="shared" si="7"/>
        <v>#REF!</v>
      </c>
      <c r="F55" s="65" t="e">
        <f t="shared" si="7"/>
        <v>#REF!</v>
      </c>
    </row>
    <row r="56" spans="1:6" s="4" customFormat="1" ht="17.25" customHeight="1">
      <c r="A56" s="132" t="s">
        <v>59</v>
      </c>
      <c r="B56" s="70" t="s">
        <v>19</v>
      </c>
      <c r="C56" s="70" t="s">
        <v>56</v>
      </c>
      <c r="D56" s="65">
        <f t="shared" si="7"/>
        <v>2009</v>
      </c>
      <c r="E56" s="65" t="e">
        <f t="shared" si="7"/>
        <v>#REF!</v>
      </c>
      <c r="F56" s="65" t="e">
        <f t="shared" si="7"/>
        <v>#REF!</v>
      </c>
    </row>
    <row r="57" spans="1:6" s="4" customFormat="1" ht="12.75">
      <c r="A57" s="132" t="s">
        <v>83</v>
      </c>
      <c r="B57" s="70" t="s">
        <v>19</v>
      </c>
      <c r="C57" s="70" t="s">
        <v>57</v>
      </c>
      <c r="D57" s="65">
        <f>прил7!G524+прил7!G571</f>
        <v>2009</v>
      </c>
      <c r="E57" s="65" t="e">
        <f>#REF!+#REF!</f>
        <v>#REF!</v>
      </c>
      <c r="F57" s="65" t="e">
        <f>#REF!+#REF!</f>
        <v>#REF!</v>
      </c>
    </row>
    <row r="58" spans="1:6" s="4" customFormat="1" ht="12.75">
      <c r="A58" s="34" t="s">
        <v>427</v>
      </c>
      <c r="B58" s="70" t="s">
        <v>317</v>
      </c>
      <c r="C58" s="70"/>
      <c r="D58" s="65">
        <f aca="true" t="shared" si="8" ref="D58:F59">D59</f>
        <v>2200</v>
      </c>
      <c r="E58" s="65" t="e">
        <f t="shared" si="8"/>
        <v>#REF!</v>
      </c>
      <c r="F58" s="65" t="e">
        <f t="shared" si="8"/>
        <v>#REF!</v>
      </c>
    </row>
    <row r="59" spans="1:6" s="4" customFormat="1" ht="15" customHeight="1">
      <c r="A59" s="132" t="s">
        <v>59</v>
      </c>
      <c r="B59" s="70" t="s">
        <v>317</v>
      </c>
      <c r="C59" s="70" t="s">
        <v>56</v>
      </c>
      <c r="D59" s="65">
        <f t="shared" si="8"/>
        <v>2200</v>
      </c>
      <c r="E59" s="65" t="e">
        <f t="shared" si="8"/>
        <v>#REF!</v>
      </c>
      <c r="F59" s="65" t="e">
        <f t="shared" si="8"/>
        <v>#REF!</v>
      </c>
    </row>
    <row r="60" spans="1:6" s="4" customFormat="1" ht="12.75">
      <c r="A60" s="132" t="s">
        <v>83</v>
      </c>
      <c r="B60" s="70" t="s">
        <v>317</v>
      </c>
      <c r="C60" s="70" t="s">
        <v>57</v>
      </c>
      <c r="D60" s="65">
        <f>прил7!G527+прил7!G574</f>
        <v>2200</v>
      </c>
      <c r="E60" s="65" t="e">
        <f>#REF!+#REF!</f>
        <v>#REF!</v>
      </c>
      <c r="F60" s="65" t="e">
        <f>#REF!+#REF!</f>
        <v>#REF!</v>
      </c>
    </row>
    <row r="61" spans="1:6" ht="25.5">
      <c r="A61" s="7" t="s">
        <v>177</v>
      </c>
      <c r="B61" s="15" t="s">
        <v>161</v>
      </c>
      <c r="C61" s="48"/>
      <c r="D61" s="47">
        <f>D62+D65</f>
        <v>3085</v>
      </c>
      <c r="E61" s="47" t="e">
        <f>E62+E65</f>
        <v>#REF!</v>
      </c>
      <c r="F61" s="47" t="e">
        <f>F62+F65</f>
        <v>#REF!</v>
      </c>
    </row>
    <row r="62" spans="1:6" ht="12.75">
      <c r="A62" s="11" t="s">
        <v>369</v>
      </c>
      <c r="B62" s="10" t="s">
        <v>258</v>
      </c>
      <c r="C62" s="47"/>
      <c r="D62" s="47">
        <f aca="true" t="shared" si="9" ref="D62:F63">D63</f>
        <v>2980</v>
      </c>
      <c r="E62" s="47" t="e">
        <f t="shared" si="9"/>
        <v>#REF!</v>
      </c>
      <c r="F62" s="47" t="e">
        <f t="shared" si="9"/>
        <v>#REF!</v>
      </c>
    </row>
    <row r="63" spans="1:6" ht="17.25" customHeight="1">
      <c r="A63" s="132" t="s">
        <v>59</v>
      </c>
      <c r="B63" s="10" t="s">
        <v>258</v>
      </c>
      <c r="C63" s="47">
        <v>600</v>
      </c>
      <c r="D63" s="47">
        <f t="shared" si="9"/>
        <v>2980</v>
      </c>
      <c r="E63" s="47" t="e">
        <f t="shared" si="9"/>
        <v>#REF!</v>
      </c>
      <c r="F63" s="47" t="e">
        <f t="shared" si="9"/>
        <v>#REF!</v>
      </c>
    </row>
    <row r="64" spans="1:6" ht="12.75">
      <c r="A64" s="132" t="s">
        <v>83</v>
      </c>
      <c r="B64" s="10" t="s">
        <v>258</v>
      </c>
      <c r="C64" s="47">
        <v>610</v>
      </c>
      <c r="D64" s="47">
        <f>прил7!G536</f>
        <v>2980</v>
      </c>
      <c r="E64" s="47" t="e">
        <f>#REF!</f>
        <v>#REF!</v>
      </c>
      <c r="F64" s="47" t="e">
        <f>#REF!</f>
        <v>#REF!</v>
      </c>
    </row>
    <row r="65" spans="1:6" ht="12.75">
      <c r="A65" s="11" t="s">
        <v>260</v>
      </c>
      <c r="B65" s="16" t="s">
        <v>259</v>
      </c>
      <c r="C65" s="47"/>
      <c r="D65" s="47">
        <f aca="true" t="shared" si="10" ref="D65:F66">D66</f>
        <v>105</v>
      </c>
      <c r="E65" s="47" t="e">
        <f t="shared" si="10"/>
        <v>#REF!</v>
      </c>
      <c r="F65" s="47" t="e">
        <f t="shared" si="10"/>
        <v>#REF!</v>
      </c>
    </row>
    <row r="66" spans="1:6" ht="17.25" customHeight="1">
      <c r="A66" s="132" t="s">
        <v>59</v>
      </c>
      <c r="B66" s="16" t="s">
        <v>259</v>
      </c>
      <c r="C66" s="47">
        <v>600</v>
      </c>
      <c r="D66" s="47">
        <f t="shared" si="10"/>
        <v>105</v>
      </c>
      <c r="E66" s="47" t="e">
        <f t="shared" si="10"/>
        <v>#REF!</v>
      </c>
      <c r="F66" s="47" t="e">
        <f t="shared" si="10"/>
        <v>#REF!</v>
      </c>
    </row>
    <row r="67" spans="1:6" ht="12.75">
      <c r="A67" s="132" t="s">
        <v>83</v>
      </c>
      <c r="B67" s="16" t="s">
        <v>259</v>
      </c>
      <c r="C67" s="47">
        <v>610</v>
      </c>
      <c r="D67" s="47">
        <f>прил7!G539</f>
        <v>105</v>
      </c>
      <c r="E67" s="47" t="e">
        <f>#REF!</f>
        <v>#REF!</v>
      </c>
      <c r="F67" s="47" t="e">
        <f>#REF!</f>
        <v>#REF!</v>
      </c>
    </row>
    <row r="68" spans="1:6" ht="25.5">
      <c r="A68" s="7" t="s">
        <v>178</v>
      </c>
      <c r="B68" s="15" t="s">
        <v>26</v>
      </c>
      <c r="C68" s="47"/>
      <c r="D68" s="66">
        <f>D69+D81+D87+D90+D84+D93+D78</f>
        <v>217613.1</v>
      </c>
      <c r="E68" s="66" t="e">
        <f>E69+E81+E87+E90+E84+#REF!</f>
        <v>#REF!</v>
      </c>
      <c r="F68" s="66" t="e">
        <f>F69+F81+F87+F90+F84+#REF!</f>
        <v>#REF!</v>
      </c>
    </row>
    <row r="69" spans="1:6" s="4" customFormat="1" ht="12.75">
      <c r="A69" s="11" t="s">
        <v>261</v>
      </c>
      <c r="B69" s="70" t="s">
        <v>159</v>
      </c>
      <c r="C69" s="70"/>
      <c r="D69" s="65">
        <f>D74+D70+D72+D76</f>
        <v>10637</v>
      </c>
      <c r="E69" s="65" t="e">
        <f>E74+E70+E72+E76</f>
        <v>#REF!</v>
      </c>
      <c r="F69" s="65" t="e">
        <f>F74+F70+F72+F76</f>
        <v>#REF!</v>
      </c>
    </row>
    <row r="70" spans="1:6" s="4" customFormat="1" ht="38.25">
      <c r="A70" s="121" t="s">
        <v>104</v>
      </c>
      <c r="B70" s="70" t="s">
        <v>159</v>
      </c>
      <c r="C70" s="70" t="s">
        <v>103</v>
      </c>
      <c r="D70" s="26">
        <f>D71</f>
        <v>985</v>
      </c>
      <c r="E70" s="26" t="e">
        <f>E71</f>
        <v>#REF!</v>
      </c>
      <c r="F70" s="26" t="e">
        <f>F71</f>
        <v>#REF!</v>
      </c>
    </row>
    <row r="71" spans="1:6" s="4" customFormat="1" ht="12.75">
      <c r="A71" s="121" t="s">
        <v>58</v>
      </c>
      <c r="B71" s="70" t="s">
        <v>159</v>
      </c>
      <c r="C71" s="70" t="s">
        <v>226</v>
      </c>
      <c r="D71" s="26">
        <f>прил7!G611</f>
        <v>985</v>
      </c>
      <c r="E71" s="26" t="e">
        <f>#REF!</f>
        <v>#REF!</v>
      </c>
      <c r="F71" s="26" t="e">
        <f>#REF!</f>
        <v>#REF!</v>
      </c>
    </row>
    <row r="72" spans="1:6" s="4" customFormat="1" ht="12.75">
      <c r="A72" s="121" t="s">
        <v>109</v>
      </c>
      <c r="B72" s="70" t="s">
        <v>159</v>
      </c>
      <c r="C72" s="70" t="s">
        <v>106</v>
      </c>
      <c r="D72" s="26">
        <f>D73</f>
        <v>1115</v>
      </c>
      <c r="E72" s="26" t="e">
        <f>E73</f>
        <v>#REF!</v>
      </c>
      <c r="F72" s="26" t="e">
        <f>F73</f>
        <v>#REF!</v>
      </c>
    </row>
    <row r="73" spans="1:6" s="4" customFormat="1" ht="12.75">
      <c r="A73" s="121" t="s">
        <v>110</v>
      </c>
      <c r="B73" s="70" t="s">
        <v>159</v>
      </c>
      <c r="C73" s="70" t="s">
        <v>207</v>
      </c>
      <c r="D73" s="26">
        <f>прил7!G613</f>
        <v>1115</v>
      </c>
      <c r="E73" s="26" t="e">
        <f>#REF!</f>
        <v>#REF!</v>
      </c>
      <c r="F73" s="26" t="e">
        <f>#REF!</f>
        <v>#REF!</v>
      </c>
    </row>
    <row r="74" spans="1:6" s="4" customFormat="1" ht="17.25" customHeight="1">
      <c r="A74" s="132" t="s">
        <v>59</v>
      </c>
      <c r="B74" s="70" t="s">
        <v>159</v>
      </c>
      <c r="C74" s="70" t="s">
        <v>56</v>
      </c>
      <c r="D74" s="26">
        <f>D75</f>
        <v>8534</v>
      </c>
      <c r="E74" s="26" t="e">
        <f>E75</f>
        <v>#REF!</v>
      </c>
      <c r="F74" s="26" t="e">
        <f>F75</f>
        <v>#REF!</v>
      </c>
    </row>
    <row r="75" spans="1:6" s="4" customFormat="1" ht="12.75">
      <c r="A75" s="132" t="s">
        <v>83</v>
      </c>
      <c r="B75" s="70" t="s">
        <v>159</v>
      </c>
      <c r="C75" s="70" t="s">
        <v>57</v>
      </c>
      <c r="D75" s="26">
        <f>прил7!G615+прил7!G633</f>
        <v>8534</v>
      </c>
      <c r="E75" s="26" t="e">
        <f>#REF!+#REF!</f>
        <v>#REF!</v>
      </c>
      <c r="F75" s="26" t="e">
        <f>#REF!+#REF!</f>
        <v>#REF!</v>
      </c>
    </row>
    <row r="76" spans="1:6" s="4" customFormat="1" ht="12.75">
      <c r="A76" s="121" t="s">
        <v>111</v>
      </c>
      <c r="B76" s="70" t="s">
        <v>159</v>
      </c>
      <c r="C76" s="70" t="s">
        <v>107</v>
      </c>
      <c r="D76" s="26">
        <f>D77</f>
        <v>3</v>
      </c>
      <c r="E76" s="26" t="e">
        <f>E77</f>
        <v>#REF!</v>
      </c>
      <c r="F76" s="26" t="e">
        <f>F77</f>
        <v>#REF!</v>
      </c>
    </row>
    <row r="77" spans="1:6" s="4" customFormat="1" ht="12.75">
      <c r="A77" s="121" t="s">
        <v>112</v>
      </c>
      <c r="B77" s="70" t="s">
        <v>159</v>
      </c>
      <c r="C77" s="70" t="s">
        <v>108</v>
      </c>
      <c r="D77" s="26">
        <f>прил7!G617</f>
        <v>3</v>
      </c>
      <c r="E77" s="26" t="e">
        <f>#REF!</f>
        <v>#REF!</v>
      </c>
      <c r="F77" s="26" t="e">
        <f>#REF!</f>
        <v>#REF!</v>
      </c>
    </row>
    <row r="78" spans="1:6" s="4" customFormat="1" ht="12.75">
      <c r="A78" s="34" t="s">
        <v>430</v>
      </c>
      <c r="B78" s="64" t="s">
        <v>429</v>
      </c>
      <c r="C78" s="70"/>
      <c r="D78" s="26">
        <f>D79</f>
        <v>450</v>
      </c>
      <c r="E78" s="26"/>
      <c r="F78" s="26"/>
    </row>
    <row r="79" spans="1:6" s="4" customFormat="1" ht="17.25" customHeight="1">
      <c r="A79" s="62" t="s">
        <v>59</v>
      </c>
      <c r="B79" s="64" t="s">
        <v>429</v>
      </c>
      <c r="C79" s="70" t="s">
        <v>56</v>
      </c>
      <c r="D79" s="26">
        <f>D80</f>
        <v>450</v>
      </c>
      <c r="E79" s="26"/>
      <c r="F79" s="26"/>
    </row>
    <row r="80" spans="1:6" s="4" customFormat="1" ht="12.75">
      <c r="A80" s="62" t="s">
        <v>83</v>
      </c>
      <c r="B80" s="64" t="s">
        <v>429</v>
      </c>
      <c r="C80" s="70" t="s">
        <v>57</v>
      </c>
      <c r="D80" s="26">
        <f>прил7!G636</f>
        <v>450</v>
      </c>
      <c r="E80" s="26"/>
      <c r="F80" s="26"/>
    </row>
    <row r="81" spans="1:6" s="4" customFormat="1" ht="12.75">
      <c r="A81" s="11" t="s">
        <v>262</v>
      </c>
      <c r="B81" s="10" t="s">
        <v>328</v>
      </c>
      <c r="C81" s="47"/>
      <c r="D81" s="47">
        <f aca="true" t="shared" si="11" ref="D81:F82">D82</f>
        <v>800</v>
      </c>
      <c r="E81" s="47" t="e">
        <f t="shared" si="11"/>
        <v>#REF!</v>
      </c>
      <c r="F81" s="47" t="e">
        <f t="shared" si="11"/>
        <v>#REF!</v>
      </c>
    </row>
    <row r="82" spans="1:6" s="4" customFormat="1" ht="12.75">
      <c r="A82" s="53" t="s">
        <v>109</v>
      </c>
      <c r="B82" s="10" t="s">
        <v>328</v>
      </c>
      <c r="C82" s="47">
        <v>200</v>
      </c>
      <c r="D82" s="47">
        <f t="shared" si="11"/>
        <v>800</v>
      </c>
      <c r="E82" s="47" t="e">
        <f t="shared" si="11"/>
        <v>#REF!</v>
      </c>
      <c r="F82" s="47" t="e">
        <f t="shared" si="11"/>
        <v>#REF!</v>
      </c>
    </row>
    <row r="83" spans="1:6" s="4" customFormat="1" ht="12.75">
      <c r="A83" s="53" t="s">
        <v>110</v>
      </c>
      <c r="B83" s="10" t="s">
        <v>328</v>
      </c>
      <c r="C83" s="47">
        <v>240</v>
      </c>
      <c r="D83" s="47">
        <f>прил7!G608</f>
        <v>800</v>
      </c>
      <c r="E83" s="47" t="e">
        <f>#REF!</f>
        <v>#REF!</v>
      </c>
      <c r="F83" s="47" t="e">
        <f>#REF!</f>
        <v>#REF!</v>
      </c>
    </row>
    <row r="84" spans="1:6" s="4" customFormat="1" ht="12.75">
      <c r="A84" s="138" t="s">
        <v>160</v>
      </c>
      <c r="B84" s="10" t="s">
        <v>329</v>
      </c>
      <c r="C84" s="47"/>
      <c r="D84" s="47">
        <f aca="true" t="shared" si="12" ref="D84:F85">D85</f>
        <v>200</v>
      </c>
      <c r="E84" s="47" t="e">
        <f t="shared" si="12"/>
        <v>#REF!</v>
      </c>
      <c r="F84" s="47" t="e">
        <f t="shared" si="12"/>
        <v>#REF!</v>
      </c>
    </row>
    <row r="85" spans="1:6" s="4" customFormat="1" ht="12.75">
      <c r="A85" s="53" t="s">
        <v>109</v>
      </c>
      <c r="B85" s="10" t="s">
        <v>329</v>
      </c>
      <c r="C85" s="47">
        <v>200</v>
      </c>
      <c r="D85" s="47">
        <f t="shared" si="12"/>
        <v>200</v>
      </c>
      <c r="E85" s="47" t="e">
        <f t="shared" si="12"/>
        <v>#REF!</v>
      </c>
      <c r="F85" s="47" t="e">
        <f t="shared" si="12"/>
        <v>#REF!</v>
      </c>
    </row>
    <row r="86" spans="1:6" s="4" customFormat="1" ht="12.75">
      <c r="A86" s="53" t="s">
        <v>110</v>
      </c>
      <c r="B86" s="10" t="s">
        <v>329</v>
      </c>
      <c r="C86" s="47">
        <v>240</v>
      </c>
      <c r="D86" s="47">
        <f>прил7!G630</f>
        <v>200</v>
      </c>
      <c r="E86" s="47" t="e">
        <f>#REF!</f>
        <v>#REF!</v>
      </c>
      <c r="F86" s="47" t="e">
        <f>#REF!</f>
        <v>#REF!</v>
      </c>
    </row>
    <row r="87" spans="1:6" s="4" customFormat="1" ht="25.5">
      <c r="A87" s="138" t="s">
        <v>345</v>
      </c>
      <c r="B87" s="10" t="s">
        <v>284</v>
      </c>
      <c r="C87" s="47"/>
      <c r="D87" s="47">
        <f aca="true" t="shared" si="13" ref="D87:F88">D88</f>
        <v>11200</v>
      </c>
      <c r="E87" s="47" t="e">
        <f t="shared" si="13"/>
        <v>#REF!</v>
      </c>
      <c r="F87" s="47" t="e">
        <f t="shared" si="13"/>
        <v>#REF!</v>
      </c>
    </row>
    <row r="88" spans="1:6" s="4" customFormat="1" ht="25.5">
      <c r="A88" s="54" t="s">
        <v>54</v>
      </c>
      <c r="B88" s="10" t="s">
        <v>284</v>
      </c>
      <c r="C88" s="47">
        <v>400</v>
      </c>
      <c r="D88" s="47">
        <f t="shared" si="13"/>
        <v>11200</v>
      </c>
      <c r="E88" s="47" t="e">
        <f t="shared" si="13"/>
        <v>#REF!</v>
      </c>
      <c r="F88" s="47" t="e">
        <f t="shared" si="13"/>
        <v>#REF!</v>
      </c>
    </row>
    <row r="89" spans="1:6" s="4" customFormat="1" ht="12.75">
      <c r="A89" s="53" t="s">
        <v>55</v>
      </c>
      <c r="B89" s="10" t="s">
        <v>284</v>
      </c>
      <c r="C89" s="47">
        <v>410</v>
      </c>
      <c r="D89" s="47">
        <f>прил7!G289</f>
        <v>11200</v>
      </c>
      <c r="E89" s="47" t="e">
        <f>#REF!</f>
        <v>#REF!</v>
      </c>
      <c r="F89" s="47" t="e">
        <f>#REF!</f>
        <v>#REF!</v>
      </c>
    </row>
    <row r="90" spans="1:6" s="4" customFormat="1" ht="12.75">
      <c r="A90" s="138" t="s">
        <v>287</v>
      </c>
      <c r="B90" s="10" t="s">
        <v>285</v>
      </c>
      <c r="C90" s="47"/>
      <c r="D90" s="47">
        <f aca="true" t="shared" si="14" ref="D90:F91">D91</f>
        <v>9250</v>
      </c>
      <c r="E90" s="47" t="e">
        <f t="shared" si="14"/>
        <v>#REF!</v>
      </c>
      <c r="F90" s="47" t="e">
        <f t="shared" si="14"/>
        <v>#REF!</v>
      </c>
    </row>
    <row r="91" spans="1:6" s="4" customFormat="1" ht="25.5">
      <c r="A91" s="54" t="s">
        <v>54</v>
      </c>
      <c r="B91" s="10" t="s">
        <v>285</v>
      </c>
      <c r="C91" s="47">
        <v>400</v>
      </c>
      <c r="D91" s="47">
        <f t="shared" si="14"/>
        <v>9250</v>
      </c>
      <c r="E91" s="47" t="e">
        <f t="shared" si="14"/>
        <v>#REF!</v>
      </c>
      <c r="F91" s="47" t="e">
        <f t="shared" si="14"/>
        <v>#REF!</v>
      </c>
    </row>
    <row r="92" spans="1:6" s="4" customFormat="1" ht="12.75">
      <c r="A92" s="53" t="s">
        <v>55</v>
      </c>
      <c r="B92" s="10" t="s">
        <v>285</v>
      </c>
      <c r="C92" s="47">
        <v>410</v>
      </c>
      <c r="D92" s="47">
        <f>прил7!G281</f>
        <v>9250</v>
      </c>
      <c r="E92" s="47" t="e">
        <f>#REF!</f>
        <v>#REF!</v>
      </c>
      <c r="F92" s="47" t="e">
        <f>#REF!</f>
        <v>#REF!</v>
      </c>
    </row>
    <row r="93" spans="1:6" s="4" customFormat="1" ht="12.75">
      <c r="A93" s="138" t="s">
        <v>399</v>
      </c>
      <c r="B93" s="10" t="s">
        <v>400</v>
      </c>
      <c r="C93" s="47"/>
      <c r="D93" s="47">
        <f>D94</f>
        <v>185076.1</v>
      </c>
      <c r="E93" s="47"/>
      <c r="F93" s="47"/>
    </row>
    <row r="94" spans="1:6" s="4" customFormat="1" ht="25.5">
      <c r="A94" s="54" t="s">
        <v>54</v>
      </c>
      <c r="B94" s="10" t="s">
        <v>400</v>
      </c>
      <c r="C94" s="47">
        <v>400</v>
      </c>
      <c r="D94" s="47">
        <f>D95</f>
        <v>185076.1</v>
      </c>
      <c r="E94" s="47"/>
      <c r="F94" s="47"/>
    </row>
    <row r="95" spans="1:6" s="4" customFormat="1" ht="12.75">
      <c r="A95" s="53" t="s">
        <v>55</v>
      </c>
      <c r="B95" s="10" t="s">
        <v>400</v>
      </c>
      <c r="C95" s="47">
        <v>410</v>
      </c>
      <c r="D95" s="47">
        <f>прил7!G284</f>
        <v>185076.1</v>
      </c>
      <c r="E95" s="47"/>
      <c r="F95" s="47"/>
    </row>
    <row r="96" spans="1:6" ht="25.5">
      <c r="A96" s="7" t="s">
        <v>168</v>
      </c>
      <c r="B96" s="8" t="s">
        <v>162</v>
      </c>
      <c r="C96" s="47"/>
      <c r="D96" s="47">
        <f>D97+D100+D103+D106+D109</f>
        <v>3400</v>
      </c>
      <c r="E96" s="47" t="e">
        <f>E97+E100+E103+E106+E109</f>
        <v>#REF!</v>
      </c>
      <c r="F96" s="47" t="e">
        <f>F97+F100+F103+F106+F109</f>
        <v>#REF!</v>
      </c>
    </row>
    <row r="97" spans="1:6" s="4" customFormat="1" ht="17.25" customHeight="1">
      <c r="A97" s="9" t="s">
        <v>137</v>
      </c>
      <c r="B97" s="10" t="s">
        <v>145</v>
      </c>
      <c r="C97" s="47"/>
      <c r="D97" s="47">
        <f aca="true" t="shared" si="15" ref="D97:F98">D98</f>
        <v>520</v>
      </c>
      <c r="E97" s="47" t="e">
        <f t="shared" si="15"/>
        <v>#REF!</v>
      </c>
      <c r="F97" s="47" t="e">
        <f t="shared" si="15"/>
        <v>#REF!</v>
      </c>
    </row>
    <row r="98" spans="1:6" s="4" customFormat="1" ht="12.75">
      <c r="A98" s="41" t="s">
        <v>109</v>
      </c>
      <c r="B98" s="10" t="s">
        <v>145</v>
      </c>
      <c r="C98" s="47">
        <v>200</v>
      </c>
      <c r="D98" s="47">
        <f t="shared" si="15"/>
        <v>520</v>
      </c>
      <c r="E98" s="47" t="e">
        <f t="shared" si="15"/>
        <v>#REF!</v>
      </c>
      <c r="F98" s="47" t="e">
        <f t="shared" si="15"/>
        <v>#REF!</v>
      </c>
    </row>
    <row r="99" spans="1:6" s="4" customFormat="1" ht="12.75">
      <c r="A99" s="41" t="s">
        <v>110</v>
      </c>
      <c r="B99" s="10" t="s">
        <v>145</v>
      </c>
      <c r="C99" s="47">
        <v>240</v>
      </c>
      <c r="D99" s="47">
        <f>прил7!G18+прил7!G465+прил7!G599+прил7!G680</f>
        <v>520</v>
      </c>
      <c r="E99" s="47" t="e">
        <f>#REF!+#REF!+#REF!+#REF!</f>
        <v>#REF!</v>
      </c>
      <c r="F99" s="47" t="e">
        <f>#REF!+#REF!+#REF!+#REF!</f>
        <v>#REF!</v>
      </c>
    </row>
    <row r="100" spans="1:6" s="4" customFormat="1" ht="25.5">
      <c r="A100" s="11" t="s">
        <v>138</v>
      </c>
      <c r="B100" s="10" t="s">
        <v>146</v>
      </c>
      <c r="C100" s="47"/>
      <c r="D100" s="47">
        <f aca="true" t="shared" si="16" ref="D100:F101">D101</f>
        <v>100</v>
      </c>
      <c r="E100" s="47" t="e">
        <f t="shared" si="16"/>
        <v>#REF!</v>
      </c>
      <c r="F100" s="47" t="e">
        <f t="shared" si="16"/>
        <v>#REF!</v>
      </c>
    </row>
    <row r="101" spans="1:6" s="4" customFormat="1" ht="12.75">
      <c r="A101" s="41" t="s">
        <v>109</v>
      </c>
      <c r="B101" s="10" t="s">
        <v>146</v>
      </c>
      <c r="C101" s="47">
        <v>200</v>
      </c>
      <c r="D101" s="47">
        <f t="shared" si="16"/>
        <v>100</v>
      </c>
      <c r="E101" s="47" t="e">
        <f t="shared" si="16"/>
        <v>#REF!</v>
      </c>
      <c r="F101" s="47" t="e">
        <f t="shared" si="16"/>
        <v>#REF!</v>
      </c>
    </row>
    <row r="102" spans="1:6" s="4" customFormat="1" ht="12.75">
      <c r="A102" s="41" t="s">
        <v>110</v>
      </c>
      <c r="B102" s="10" t="s">
        <v>146</v>
      </c>
      <c r="C102" s="47">
        <v>240</v>
      </c>
      <c r="D102" s="47">
        <f>прил7!G21</f>
        <v>100</v>
      </c>
      <c r="E102" s="47" t="e">
        <f>#REF!</f>
        <v>#REF!</v>
      </c>
      <c r="F102" s="47" t="e">
        <f>#REF!</f>
        <v>#REF!</v>
      </c>
    </row>
    <row r="103" spans="1:6" s="4" customFormat="1" ht="12.75">
      <c r="A103" s="11" t="s">
        <v>139</v>
      </c>
      <c r="B103" s="10" t="s">
        <v>147</v>
      </c>
      <c r="C103" s="47"/>
      <c r="D103" s="47">
        <f aca="true" t="shared" si="17" ref="D103:F104">D104</f>
        <v>1000</v>
      </c>
      <c r="E103" s="47" t="e">
        <f t="shared" si="17"/>
        <v>#REF!</v>
      </c>
      <c r="F103" s="47" t="e">
        <f t="shared" si="17"/>
        <v>#REF!</v>
      </c>
    </row>
    <row r="104" spans="1:6" s="4" customFormat="1" ht="12.75">
      <c r="A104" s="41" t="s">
        <v>109</v>
      </c>
      <c r="B104" s="10" t="s">
        <v>147</v>
      </c>
      <c r="C104" s="47">
        <v>200</v>
      </c>
      <c r="D104" s="47">
        <f t="shared" si="17"/>
        <v>1000</v>
      </c>
      <c r="E104" s="47" t="e">
        <f t="shared" si="17"/>
        <v>#REF!</v>
      </c>
      <c r="F104" s="47" t="e">
        <f t="shared" si="17"/>
        <v>#REF!</v>
      </c>
    </row>
    <row r="105" spans="1:6" s="4" customFormat="1" ht="12.75">
      <c r="A105" s="41" t="s">
        <v>110</v>
      </c>
      <c r="B105" s="10" t="s">
        <v>147</v>
      </c>
      <c r="C105" s="47">
        <v>240</v>
      </c>
      <c r="D105" s="47">
        <f>прил7!G24</f>
        <v>1000</v>
      </c>
      <c r="E105" s="47" t="e">
        <f>#REF!</f>
        <v>#REF!</v>
      </c>
      <c r="F105" s="47" t="e">
        <f>#REF!</f>
        <v>#REF!</v>
      </c>
    </row>
    <row r="106" spans="1:6" s="4" customFormat="1" ht="12.75">
      <c r="A106" s="11" t="s">
        <v>140</v>
      </c>
      <c r="B106" s="10" t="s">
        <v>148</v>
      </c>
      <c r="C106" s="47"/>
      <c r="D106" s="47">
        <f aca="true" t="shared" si="18" ref="D106:F107">D107</f>
        <v>1730</v>
      </c>
      <c r="E106" s="47" t="e">
        <f t="shared" si="18"/>
        <v>#REF!</v>
      </c>
      <c r="F106" s="47" t="e">
        <f t="shared" si="18"/>
        <v>#REF!</v>
      </c>
    </row>
    <row r="107" spans="1:6" s="4" customFormat="1" ht="12.75">
      <c r="A107" s="41" t="s">
        <v>109</v>
      </c>
      <c r="B107" s="10" t="s">
        <v>148</v>
      </c>
      <c r="C107" s="47">
        <v>200</v>
      </c>
      <c r="D107" s="47">
        <f t="shared" si="18"/>
        <v>1730</v>
      </c>
      <c r="E107" s="47" t="e">
        <f t="shared" si="18"/>
        <v>#REF!</v>
      </c>
      <c r="F107" s="47" t="e">
        <f t="shared" si="18"/>
        <v>#REF!</v>
      </c>
    </row>
    <row r="108" spans="1:6" s="4" customFormat="1" ht="12.75">
      <c r="A108" s="41" t="s">
        <v>110</v>
      </c>
      <c r="B108" s="10" t="s">
        <v>148</v>
      </c>
      <c r="C108" s="47">
        <v>240</v>
      </c>
      <c r="D108" s="47">
        <f>прил7!G27+прил7!G468+прил7!G602+прил7!G683</f>
        <v>1730</v>
      </c>
      <c r="E108" s="47" t="e">
        <f>#REF!+#REF!+#REF!+#REF!</f>
        <v>#REF!</v>
      </c>
      <c r="F108" s="47" t="e">
        <f>#REF!+#REF!+#REF!+#REF!</f>
        <v>#REF!</v>
      </c>
    </row>
    <row r="109" spans="1:6" s="4" customFormat="1" ht="12.75">
      <c r="A109" s="11" t="s">
        <v>141</v>
      </c>
      <c r="B109" s="10" t="s">
        <v>149</v>
      </c>
      <c r="C109" s="47"/>
      <c r="D109" s="47">
        <f aca="true" t="shared" si="19" ref="D109:F110">D110</f>
        <v>50</v>
      </c>
      <c r="E109" s="47" t="e">
        <f t="shared" si="19"/>
        <v>#REF!</v>
      </c>
      <c r="F109" s="47" t="e">
        <f t="shared" si="19"/>
        <v>#REF!</v>
      </c>
    </row>
    <row r="110" spans="1:6" s="4" customFormat="1" ht="12.75">
      <c r="A110" s="41" t="s">
        <v>109</v>
      </c>
      <c r="B110" s="10" t="s">
        <v>149</v>
      </c>
      <c r="C110" s="47">
        <v>200</v>
      </c>
      <c r="D110" s="47">
        <f t="shared" si="19"/>
        <v>50</v>
      </c>
      <c r="E110" s="47" t="e">
        <f t="shared" si="19"/>
        <v>#REF!</v>
      </c>
      <c r="F110" s="47" t="e">
        <f t="shared" si="19"/>
        <v>#REF!</v>
      </c>
    </row>
    <row r="111" spans="1:6" s="4" customFormat="1" ht="12.75">
      <c r="A111" s="41" t="s">
        <v>110</v>
      </c>
      <c r="B111" s="10" t="s">
        <v>149</v>
      </c>
      <c r="C111" s="47">
        <v>240</v>
      </c>
      <c r="D111" s="47">
        <f>прил7!G30</f>
        <v>50</v>
      </c>
      <c r="E111" s="47" t="e">
        <f>#REF!</f>
        <v>#REF!</v>
      </c>
      <c r="F111" s="47" t="e">
        <f>#REF!</f>
        <v>#REF!</v>
      </c>
    </row>
    <row r="112" spans="1:6" s="4" customFormat="1" ht="25.5">
      <c r="A112" s="7" t="s">
        <v>170</v>
      </c>
      <c r="B112" s="8" t="s">
        <v>169</v>
      </c>
      <c r="C112" s="47"/>
      <c r="D112" s="161">
        <f>D113+D117+D124</f>
        <v>946</v>
      </c>
      <c r="E112" s="161" t="e">
        <f>E113+E117+E124</f>
        <v>#REF!</v>
      </c>
      <c r="F112" s="161" t="e">
        <f>F113+F117+F124</f>
        <v>#REF!</v>
      </c>
    </row>
    <row r="113" spans="1:6" s="4" customFormat="1" ht="25.5">
      <c r="A113" s="11" t="s">
        <v>171</v>
      </c>
      <c r="B113" s="10" t="s">
        <v>163</v>
      </c>
      <c r="C113" s="47"/>
      <c r="D113" s="47">
        <f aca="true" t="shared" si="20" ref="D113:F115">D114</f>
        <v>300</v>
      </c>
      <c r="E113" s="47" t="e">
        <f t="shared" si="20"/>
        <v>#REF!</v>
      </c>
      <c r="F113" s="47" t="e">
        <f t="shared" si="20"/>
        <v>#REF!</v>
      </c>
    </row>
    <row r="114" spans="1:6" s="4" customFormat="1" ht="38.25">
      <c r="A114" s="11" t="s">
        <v>172</v>
      </c>
      <c r="B114" s="12" t="s">
        <v>150</v>
      </c>
      <c r="C114" s="47"/>
      <c r="D114" s="47">
        <f t="shared" si="20"/>
        <v>300</v>
      </c>
      <c r="E114" s="47" t="e">
        <f t="shared" si="20"/>
        <v>#REF!</v>
      </c>
      <c r="F114" s="47" t="e">
        <f t="shared" si="20"/>
        <v>#REF!</v>
      </c>
    </row>
    <row r="115" spans="1:6" s="4" customFormat="1" ht="12.75">
      <c r="A115" s="53" t="s">
        <v>111</v>
      </c>
      <c r="B115" s="12" t="s">
        <v>150</v>
      </c>
      <c r="C115" s="47">
        <v>800</v>
      </c>
      <c r="D115" s="47">
        <f t="shared" si="20"/>
        <v>300</v>
      </c>
      <c r="E115" s="47" t="e">
        <f t="shared" si="20"/>
        <v>#REF!</v>
      </c>
      <c r="F115" s="47" t="e">
        <f t="shared" si="20"/>
        <v>#REF!</v>
      </c>
    </row>
    <row r="116" spans="1:6" s="4" customFormat="1" ht="25.5">
      <c r="A116" s="53" t="s">
        <v>62</v>
      </c>
      <c r="B116" s="12" t="s">
        <v>150</v>
      </c>
      <c r="C116" s="47">
        <v>810</v>
      </c>
      <c r="D116" s="47">
        <f>прил7!G159</f>
        <v>300</v>
      </c>
      <c r="E116" s="47" t="e">
        <f>#REF!</f>
        <v>#REF!</v>
      </c>
      <c r="F116" s="47" t="e">
        <f>#REF!</f>
        <v>#REF!</v>
      </c>
    </row>
    <row r="117" spans="1:6" s="4" customFormat="1" ht="25.5">
      <c r="A117" s="11" t="s">
        <v>173</v>
      </c>
      <c r="B117" s="12" t="s">
        <v>164</v>
      </c>
      <c r="C117" s="47"/>
      <c r="D117" s="47">
        <f>D118+D121</f>
        <v>644</v>
      </c>
      <c r="E117" s="47" t="e">
        <f>E118+E121</f>
        <v>#REF!</v>
      </c>
      <c r="F117" s="47" t="e">
        <f>F118+F121</f>
        <v>#REF!</v>
      </c>
    </row>
    <row r="118" spans="1:6" s="4" customFormat="1" ht="25.5">
      <c r="A118" s="13" t="s">
        <v>379</v>
      </c>
      <c r="B118" s="12" t="s">
        <v>151</v>
      </c>
      <c r="C118" s="47"/>
      <c r="D118" s="47">
        <f aca="true" t="shared" si="21" ref="D118:F119">D119</f>
        <v>50</v>
      </c>
      <c r="E118" s="47" t="e">
        <f t="shared" si="21"/>
        <v>#REF!</v>
      </c>
      <c r="F118" s="47" t="e">
        <f t="shared" si="21"/>
        <v>#REF!</v>
      </c>
    </row>
    <row r="119" spans="1:6" s="4" customFormat="1" ht="12.75">
      <c r="A119" s="118" t="s">
        <v>109</v>
      </c>
      <c r="B119" s="116" t="s">
        <v>151</v>
      </c>
      <c r="C119" s="47">
        <v>200</v>
      </c>
      <c r="D119" s="47">
        <f t="shared" si="21"/>
        <v>50</v>
      </c>
      <c r="E119" s="47" t="e">
        <f t="shared" si="21"/>
        <v>#REF!</v>
      </c>
      <c r="F119" s="47" t="e">
        <f t="shared" si="21"/>
        <v>#REF!</v>
      </c>
    </row>
    <row r="120" spans="1:6" s="4" customFormat="1" ht="12.75">
      <c r="A120" s="118" t="s">
        <v>110</v>
      </c>
      <c r="B120" s="116" t="s">
        <v>151</v>
      </c>
      <c r="C120" s="47">
        <v>240</v>
      </c>
      <c r="D120" s="47">
        <f>прил7!G139</f>
        <v>50</v>
      </c>
      <c r="E120" s="47" t="e">
        <f>#REF!</f>
        <v>#REF!</v>
      </c>
      <c r="F120" s="47" t="e">
        <f>#REF!</f>
        <v>#REF!</v>
      </c>
    </row>
    <row r="121" spans="1:6" s="4" customFormat="1" ht="30.75" customHeight="1">
      <c r="A121" s="34" t="s">
        <v>312</v>
      </c>
      <c r="B121" s="79" t="s">
        <v>355</v>
      </c>
      <c r="C121" s="70"/>
      <c r="D121" s="82">
        <f aca="true" t="shared" si="22" ref="D121:F122">D122</f>
        <v>594</v>
      </c>
      <c r="E121" s="82" t="e">
        <f t="shared" si="22"/>
        <v>#REF!</v>
      </c>
      <c r="F121" s="82" t="e">
        <f t="shared" si="22"/>
        <v>#REF!</v>
      </c>
    </row>
    <row r="122" spans="1:6" s="4" customFormat="1" ht="12.75">
      <c r="A122" s="118" t="s">
        <v>109</v>
      </c>
      <c r="B122" s="79" t="s">
        <v>355</v>
      </c>
      <c r="C122" s="70" t="s">
        <v>106</v>
      </c>
      <c r="D122" s="82">
        <f t="shared" si="22"/>
        <v>594</v>
      </c>
      <c r="E122" s="82" t="e">
        <f t="shared" si="22"/>
        <v>#REF!</v>
      </c>
      <c r="F122" s="82" t="e">
        <f t="shared" si="22"/>
        <v>#REF!</v>
      </c>
    </row>
    <row r="123" spans="1:6" s="4" customFormat="1" ht="12.75">
      <c r="A123" s="118" t="s">
        <v>110</v>
      </c>
      <c r="B123" s="79" t="s">
        <v>355</v>
      </c>
      <c r="C123" s="70" t="s">
        <v>207</v>
      </c>
      <c r="D123" s="82">
        <f>прил7!G142</f>
        <v>594</v>
      </c>
      <c r="E123" s="82" t="e">
        <f>#REF!</f>
        <v>#REF!</v>
      </c>
      <c r="F123" s="82" t="e">
        <f>#REF!</f>
        <v>#REF!</v>
      </c>
    </row>
    <row r="124" spans="1:6" s="4" customFormat="1" ht="25.5">
      <c r="A124" s="13" t="s">
        <v>174</v>
      </c>
      <c r="B124" s="12" t="s">
        <v>165</v>
      </c>
      <c r="C124" s="47"/>
      <c r="D124" s="47">
        <f aca="true" t="shared" si="23" ref="D124:F126">D125</f>
        <v>2</v>
      </c>
      <c r="E124" s="47" t="e">
        <f t="shared" si="23"/>
        <v>#REF!</v>
      </c>
      <c r="F124" s="47" t="e">
        <f t="shared" si="23"/>
        <v>#REF!</v>
      </c>
    </row>
    <row r="125" spans="1:6" s="4" customFormat="1" ht="16.5" customHeight="1">
      <c r="A125" s="11" t="s">
        <v>152</v>
      </c>
      <c r="B125" s="12" t="s">
        <v>298</v>
      </c>
      <c r="C125" s="47"/>
      <c r="D125" s="47">
        <f t="shared" si="23"/>
        <v>2</v>
      </c>
      <c r="E125" s="47" t="e">
        <f t="shared" si="23"/>
        <v>#REF!</v>
      </c>
      <c r="F125" s="47" t="e">
        <f t="shared" si="23"/>
        <v>#REF!</v>
      </c>
    </row>
    <row r="126" spans="1:6" s="4" customFormat="1" ht="12.75">
      <c r="A126" s="41" t="s">
        <v>109</v>
      </c>
      <c r="B126" s="12" t="s">
        <v>298</v>
      </c>
      <c r="C126" s="47">
        <v>200</v>
      </c>
      <c r="D126" s="47">
        <f t="shared" si="23"/>
        <v>2</v>
      </c>
      <c r="E126" s="47" t="e">
        <f t="shared" si="23"/>
        <v>#REF!</v>
      </c>
      <c r="F126" s="47" t="e">
        <f t="shared" si="23"/>
        <v>#REF!</v>
      </c>
    </row>
    <row r="127" spans="1:6" s="4" customFormat="1" ht="12.75">
      <c r="A127" s="41" t="s">
        <v>110</v>
      </c>
      <c r="B127" s="12" t="s">
        <v>298</v>
      </c>
      <c r="C127" s="47">
        <v>240</v>
      </c>
      <c r="D127" s="47">
        <f>прил7!G35</f>
        <v>2</v>
      </c>
      <c r="E127" s="47" t="e">
        <f>#REF!</f>
        <v>#REF!</v>
      </c>
      <c r="F127" s="47" t="e">
        <f>#REF!</f>
        <v>#REF!</v>
      </c>
    </row>
    <row r="128" spans="1:6" s="4" customFormat="1" ht="25.5">
      <c r="A128" s="7" t="s">
        <v>348</v>
      </c>
      <c r="B128" s="14" t="s">
        <v>186</v>
      </c>
      <c r="C128" s="47"/>
      <c r="D128" s="66">
        <f>D129+D159+D232+D260+D264</f>
        <v>875599</v>
      </c>
      <c r="E128" s="66" t="e">
        <f>E129+E159+E232+E260+E264</f>
        <v>#REF!</v>
      </c>
      <c r="F128" s="66" t="e">
        <f>F129+F159+F232+F260+F264</f>
        <v>#REF!</v>
      </c>
    </row>
    <row r="129" spans="1:6" s="4" customFormat="1" ht="12.75">
      <c r="A129" s="11" t="s">
        <v>190</v>
      </c>
      <c r="B129" s="12" t="s">
        <v>263</v>
      </c>
      <c r="C129" s="47"/>
      <c r="D129" s="66">
        <f>D130+D133+D136+D139+D142+D148+D151+D145+D156</f>
        <v>313287</v>
      </c>
      <c r="E129" s="66" t="e">
        <f>E130+E133+E136+E139+E142+E148</f>
        <v>#REF!</v>
      </c>
      <c r="F129" s="66" t="e">
        <f>F130+F133+F136+F139+F142+F148</f>
        <v>#REF!</v>
      </c>
    </row>
    <row r="130" spans="1:6" s="4" customFormat="1" ht="12.75">
      <c r="A130" s="133" t="s">
        <v>266</v>
      </c>
      <c r="B130" s="12" t="s">
        <v>79</v>
      </c>
      <c r="C130" s="47"/>
      <c r="D130" s="47">
        <f aca="true" t="shared" si="24" ref="D130:F131">D131</f>
        <v>116166</v>
      </c>
      <c r="E130" s="47" t="e">
        <f t="shared" si="24"/>
        <v>#REF!</v>
      </c>
      <c r="F130" s="47" t="e">
        <f t="shared" si="24"/>
        <v>#REF!</v>
      </c>
    </row>
    <row r="131" spans="1:6" s="4" customFormat="1" ht="15" customHeight="1">
      <c r="A131" s="132" t="s">
        <v>59</v>
      </c>
      <c r="B131" s="12" t="s">
        <v>79</v>
      </c>
      <c r="C131" s="47">
        <v>600</v>
      </c>
      <c r="D131" s="47">
        <f t="shared" si="24"/>
        <v>116166</v>
      </c>
      <c r="E131" s="47" t="e">
        <f t="shared" si="24"/>
        <v>#REF!</v>
      </c>
      <c r="F131" s="47" t="e">
        <f t="shared" si="24"/>
        <v>#REF!</v>
      </c>
    </row>
    <row r="132" spans="1:6" s="4" customFormat="1" ht="12.75">
      <c r="A132" s="132" t="s">
        <v>83</v>
      </c>
      <c r="B132" s="12" t="s">
        <v>79</v>
      </c>
      <c r="C132" s="47">
        <v>610</v>
      </c>
      <c r="D132" s="47">
        <f>прил7!G303</f>
        <v>116166</v>
      </c>
      <c r="E132" s="47" t="e">
        <f>#REF!</f>
        <v>#REF!</v>
      </c>
      <c r="F132" s="47" t="e">
        <f>#REF!</f>
        <v>#REF!</v>
      </c>
    </row>
    <row r="133" spans="1:6" s="4" customFormat="1" ht="12.75">
      <c r="A133" s="134" t="s">
        <v>268</v>
      </c>
      <c r="B133" s="12" t="s">
        <v>80</v>
      </c>
      <c r="C133" s="47"/>
      <c r="D133" s="47">
        <f aca="true" t="shared" si="25" ref="D133:F134">D134</f>
        <v>2070</v>
      </c>
      <c r="E133" s="47" t="e">
        <f t="shared" si="25"/>
        <v>#REF!</v>
      </c>
      <c r="F133" s="47" t="e">
        <f t="shared" si="25"/>
        <v>#REF!</v>
      </c>
    </row>
    <row r="134" spans="1:6" s="4" customFormat="1" ht="15" customHeight="1">
      <c r="A134" s="132" t="s">
        <v>59</v>
      </c>
      <c r="B134" s="12" t="s">
        <v>80</v>
      </c>
      <c r="C134" s="47">
        <v>600</v>
      </c>
      <c r="D134" s="47">
        <f t="shared" si="25"/>
        <v>2070</v>
      </c>
      <c r="E134" s="47" t="e">
        <f t="shared" si="25"/>
        <v>#REF!</v>
      </c>
      <c r="F134" s="47" t="e">
        <f t="shared" si="25"/>
        <v>#REF!</v>
      </c>
    </row>
    <row r="135" spans="1:6" s="4" customFormat="1" ht="12.75">
      <c r="A135" s="132" t="s">
        <v>83</v>
      </c>
      <c r="B135" s="12" t="s">
        <v>80</v>
      </c>
      <c r="C135" s="47">
        <v>610</v>
      </c>
      <c r="D135" s="47">
        <f>прил7!G306</f>
        <v>2070</v>
      </c>
      <c r="E135" s="47" t="e">
        <f>#REF!</f>
        <v>#REF!</v>
      </c>
      <c r="F135" s="47" t="e">
        <f>#REF!</f>
        <v>#REF!</v>
      </c>
    </row>
    <row r="136" spans="1:6" s="4" customFormat="1" ht="38.25">
      <c r="A136" s="134" t="s">
        <v>267</v>
      </c>
      <c r="B136" s="12" t="s">
        <v>82</v>
      </c>
      <c r="C136" s="47"/>
      <c r="D136" s="47">
        <f aca="true" t="shared" si="26" ref="D136:F137">D137</f>
        <v>10623</v>
      </c>
      <c r="E136" s="47" t="e">
        <f t="shared" si="26"/>
        <v>#REF!</v>
      </c>
      <c r="F136" s="47" t="e">
        <f t="shared" si="26"/>
        <v>#REF!</v>
      </c>
    </row>
    <row r="137" spans="1:6" s="4" customFormat="1" ht="16.5" customHeight="1">
      <c r="A137" s="132" t="s">
        <v>59</v>
      </c>
      <c r="B137" s="12" t="s">
        <v>82</v>
      </c>
      <c r="C137" s="47">
        <v>600</v>
      </c>
      <c r="D137" s="47">
        <f t="shared" si="26"/>
        <v>10623</v>
      </c>
      <c r="E137" s="47" t="e">
        <f t="shared" si="26"/>
        <v>#REF!</v>
      </c>
      <c r="F137" s="47" t="e">
        <f t="shared" si="26"/>
        <v>#REF!</v>
      </c>
    </row>
    <row r="138" spans="1:6" s="4" customFormat="1" ht="12.75">
      <c r="A138" s="132" t="s">
        <v>83</v>
      </c>
      <c r="B138" s="12" t="s">
        <v>82</v>
      </c>
      <c r="C138" s="47">
        <v>610</v>
      </c>
      <c r="D138" s="47">
        <f>прил7!G309</f>
        <v>10623</v>
      </c>
      <c r="E138" s="47" t="e">
        <f>#REF!</f>
        <v>#REF!</v>
      </c>
      <c r="F138" s="47" t="e">
        <f>#REF!</f>
        <v>#REF!</v>
      </c>
    </row>
    <row r="139" spans="1:6" s="4" customFormat="1" ht="25.5">
      <c r="A139" s="133" t="s">
        <v>264</v>
      </c>
      <c r="B139" s="12" t="s">
        <v>265</v>
      </c>
      <c r="C139" s="47"/>
      <c r="D139" s="47">
        <f aca="true" t="shared" si="27" ref="D139:F140">D140</f>
        <v>650</v>
      </c>
      <c r="E139" s="47" t="e">
        <f t="shared" si="27"/>
        <v>#REF!</v>
      </c>
      <c r="F139" s="47" t="e">
        <f t="shared" si="27"/>
        <v>#REF!</v>
      </c>
    </row>
    <row r="140" spans="1:6" s="4" customFormat="1" ht="15.75" customHeight="1">
      <c r="A140" s="132" t="s">
        <v>59</v>
      </c>
      <c r="B140" s="12" t="s">
        <v>265</v>
      </c>
      <c r="C140" s="47">
        <v>600</v>
      </c>
      <c r="D140" s="47">
        <f t="shared" si="27"/>
        <v>650</v>
      </c>
      <c r="E140" s="47" t="e">
        <f t="shared" si="27"/>
        <v>#REF!</v>
      </c>
      <c r="F140" s="47" t="e">
        <f t="shared" si="27"/>
        <v>#REF!</v>
      </c>
    </row>
    <row r="141" spans="1:6" s="4" customFormat="1" ht="12.75">
      <c r="A141" s="132" t="s">
        <v>83</v>
      </c>
      <c r="B141" s="12" t="s">
        <v>265</v>
      </c>
      <c r="C141" s="47">
        <v>610</v>
      </c>
      <c r="D141" s="47">
        <f>прил7!G312</f>
        <v>650</v>
      </c>
      <c r="E141" s="47" t="e">
        <f>#REF!</f>
        <v>#REF!</v>
      </c>
      <c r="F141" s="47" t="e">
        <f>#REF!</f>
        <v>#REF!</v>
      </c>
    </row>
    <row r="142" spans="1:6" s="4" customFormat="1" ht="12.75">
      <c r="A142" s="134" t="s">
        <v>315</v>
      </c>
      <c r="B142" s="12" t="s">
        <v>269</v>
      </c>
      <c r="C142" s="47"/>
      <c r="D142" s="47">
        <f aca="true" t="shared" si="28" ref="D142:F143">D143</f>
        <v>125</v>
      </c>
      <c r="E142" s="47" t="e">
        <f t="shared" si="28"/>
        <v>#REF!</v>
      </c>
      <c r="F142" s="47" t="e">
        <f t="shared" si="28"/>
        <v>#REF!</v>
      </c>
    </row>
    <row r="143" spans="1:6" s="4" customFormat="1" ht="12.75">
      <c r="A143" s="41" t="s">
        <v>109</v>
      </c>
      <c r="B143" s="12" t="s">
        <v>269</v>
      </c>
      <c r="C143" s="47">
        <v>200</v>
      </c>
      <c r="D143" s="47">
        <f t="shared" si="28"/>
        <v>125</v>
      </c>
      <c r="E143" s="47" t="e">
        <f t="shared" si="28"/>
        <v>#REF!</v>
      </c>
      <c r="F143" s="47" t="e">
        <f t="shared" si="28"/>
        <v>#REF!</v>
      </c>
    </row>
    <row r="144" spans="1:6" s="4" customFormat="1" ht="12.75">
      <c r="A144" s="41" t="s">
        <v>110</v>
      </c>
      <c r="B144" s="12" t="s">
        <v>269</v>
      </c>
      <c r="C144" s="47">
        <v>240</v>
      </c>
      <c r="D144" s="47">
        <f>прил7!G438</f>
        <v>125</v>
      </c>
      <c r="E144" s="47" t="e">
        <f>#REF!</f>
        <v>#REF!</v>
      </c>
      <c r="F144" s="47" t="e">
        <f>#REF!</f>
        <v>#REF!</v>
      </c>
    </row>
    <row r="145" spans="1:6" s="4" customFormat="1" ht="12.75">
      <c r="A145" s="25" t="s">
        <v>51</v>
      </c>
      <c r="B145" s="47" t="s">
        <v>407</v>
      </c>
      <c r="C145" s="47"/>
      <c r="D145" s="66">
        <f>D146</f>
        <v>755</v>
      </c>
      <c r="E145" s="47"/>
      <c r="F145" s="47"/>
    </row>
    <row r="146" spans="1:6" s="4" customFormat="1" ht="25.5">
      <c r="A146" s="54" t="s">
        <v>54</v>
      </c>
      <c r="B146" s="47" t="s">
        <v>407</v>
      </c>
      <c r="C146" s="47">
        <v>400</v>
      </c>
      <c r="D146" s="66">
        <f>D147</f>
        <v>755</v>
      </c>
      <c r="E146" s="47"/>
      <c r="F146" s="47"/>
    </row>
    <row r="147" spans="1:6" s="4" customFormat="1" ht="12.75">
      <c r="A147" s="53" t="s">
        <v>55</v>
      </c>
      <c r="B147" s="47" t="s">
        <v>407</v>
      </c>
      <c r="C147" s="47">
        <v>410</v>
      </c>
      <c r="D147" s="66">
        <f>прил7!G191</f>
        <v>755</v>
      </c>
      <c r="E147" s="47"/>
      <c r="F147" s="47"/>
    </row>
    <row r="148" spans="1:6" s="4" customFormat="1" ht="63.75">
      <c r="A148" s="34" t="s">
        <v>360</v>
      </c>
      <c r="B148" s="70" t="s">
        <v>78</v>
      </c>
      <c r="C148" s="70"/>
      <c r="D148" s="65">
        <f aca="true" t="shared" si="29" ref="D148:F149">D149</f>
        <v>146280</v>
      </c>
      <c r="E148" s="65" t="e">
        <f t="shared" si="29"/>
        <v>#REF!</v>
      </c>
      <c r="F148" s="65" t="e">
        <f t="shared" si="29"/>
        <v>#REF!</v>
      </c>
    </row>
    <row r="149" spans="1:6" s="4" customFormat="1" ht="13.5" customHeight="1">
      <c r="A149" s="128" t="s">
        <v>59</v>
      </c>
      <c r="B149" s="70" t="s">
        <v>78</v>
      </c>
      <c r="C149" s="70" t="s">
        <v>56</v>
      </c>
      <c r="D149" s="65">
        <f t="shared" si="29"/>
        <v>146280</v>
      </c>
      <c r="E149" s="65" t="e">
        <f t="shared" si="29"/>
        <v>#REF!</v>
      </c>
      <c r="F149" s="65" t="e">
        <f t="shared" si="29"/>
        <v>#REF!</v>
      </c>
    </row>
    <row r="150" spans="1:6" s="4" customFormat="1" ht="12.75">
      <c r="A150" s="128" t="s">
        <v>83</v>
      </c>
      <c r="B150" s="70" t="s">
        <v>78</v>
      </c>
      <c r="C150" s="70" t="s">
        <v>57</v>
      </c>
      <c r="D150" s="65">
        <f>прил7!G315</f>
        <v>146280</v>
      </c>
      <c r="E150" s="65" t="e">
        <f>#REF!</f>
        <v>#REF!</v>
      </c>
      <c r="F150" s="65" t="e">
        <f>#REF!</f>
        <v>#REF!</v>
      </c>
    </row>
    <row r="151" spans="1:6" s="4" customFormat="1" ht="38.25">
      <c r="A151" s="39" t="s">
        <v>378</v>
      </c>
      <c r="B151" s="102" t="s">
        <v>380</v>
      </c>
      <c r="C151" s="102"/>
      <c r="D151" s="103">
        <f>D154+D152</f>
        <v>12190</v>
      </c>
      <c r="E151" s="65"/>
      <c r="F151" s="65"/>
    </row>
    <row r="152" spans="1:6" s="4" customFormat="1" ht="12.75">
      <c r="A152" s="41" t="s">
        <v>109</v>
      </c>
      <c r="B152" s="102" t="s">
        <v>380</v>
      </c>
      <c r="C152" s="102" t="s">
        <v>106</v>
      </c>
      <c r="D152" s="103">
        <f>D153</f>
        <v>239</v>
      </c>
      <c r="E152" s="65"/>
      <c r="F152" s="65"/>
    </row>
    <row r="153" spans="1:6" s="4" customFormat="1" ht="12.75">
      <c r="A153" s="41" t="s">
        <v>110</v>
      </c>
      <c r="B153" s="102" t="s">
        <v>380</v>
      </c>
      <c r="C153" s="102" t="s">
        <v>207</v>
      </c>
      <c r="D153" s="103">
        <f>прил7!G492</f>
        <v>239</v>
      </c>
      <c r="E153" s="65"/>
      <c r="F153" s="65"/>
    </row>
    <row r="154" spans="1:6" s="4" customFormat="1" ht="12.75">
      <c r="A154" s="121" t="s">
        <v>73</v>
      </c>
      <c r="B154" s="102" t="s">
        <v>380</v>
      </c>
      <c r="C154" s="102" t="s">
        <v>70</v>
      </c>
      <c r="D154" s="103">
        <f>D155</f>
        <v>11951</v>
      </c>
      <c r="E154" s="65"/>
      <c r="F154" s="65"/>
    </row>
    <row r="155" spans="1:6" s="4" customFormat="1" ht="12.75">
      <c r="A155" s="121" t="s">
        <v>74</v>
      </c>
      <c r="B155" s="102" t="s">
        <v>380</v>
      </c>
      <c r="C155" s="102" t="s">
        <v>71</v>
      </c>
      <c r="D155" s="103">
        <f>прил7!G494</f>
        <v>11951</v>
      </c>
      <c r="E155" s="65"/>
      <c r="F155" s="65"/>
    </row>
    <row r="156" spans="1:6" s="4" customFormat="1" ht="12.75">
      <c r="A156" s="11" t="s">
        <v>408</v>
      </c>
      <c r="B156" s="47" t="s">
        <v>409</v>
      </c>
      <c r="C156" s="47"/>
      <c r="D156" s="66">
        <f>D157</f>
        <v>24428</v>
      </c>
      <c r="E156" s="65"/>
      <c r="F156" s="65"/>
    </row>
    <row r="157" spans="1:6" s="4" customFormat="1" ht="25.5">
      <c r="A157" s="54" t="s">
        <v>54</v>
      </c>
      <c r="B157" s="47" t="s">
        <v>409</v>
      </c>
      <c r="C157" s="50">
        <v>400</v>
      </c>
      <c r="D157" s="50">
        <f>D158</f>
        <v>24428</v>
      </c>
      <c r="E157" s="65"/>
      <c r="F157" s="65"/>
    </row>
    <row r="158" spans="1:6" s="4" customFormat="1" ht="12.75">
      <c r="A158" s="53" t="s">
        <v>55</v>
      </c>
      <c r="B158" s="47" t="s">
        <v>409</v>
      </c>
      <c r="C158" s="50">
        <v>410</v>
      </c>
      <c r="D158" s="50">
        <f>прил7!G194</f>
        <v>24428</v>
      </c>
      <c r="E158" s="65"/>
      <c r="F158" s="65"/>
    </row>
    <row r="159" spans="1:6" s="4" customFormat="1" ht="12.75">
      <c r="A159" s="11" t="s">
        <v>191</v>
      </c>
      <c r="B159" s="12" t="s">
        <v>25</v>
      </c>
      <c r="C159" s="47"/>
      <c r="D159" s="161">
        <f>D163+D166+D169+D172+D175+D180+D183+D188+D191+D194+D201+D204+D207+D213+D221+D224+D229+D218+D160</f>
        <v>512436</v>
      </c>
      <c r="E159" s="161" t="e">
        <f>E163+E166+E169+E172+E175+E180+E183+E188+E191+#REF!+E194+E201+E204+E207+E213</f>
        <v>#REF!</v>
      </c>
      <c r="F159" s="161" t="e">
        <f>F163+F166+F169+F172+F175+F180+F183+F188+F191+#REF!+F194+F201+F204+F207+F213</f>
        <v>#REF!</v>
      </c>
    </row>
    <row r="160" spans="1:6" s="4" customFormat="1" ht="63.75">
      <c r="A160" s="237" t="s">
        <v>414</v>
      </c>
      <c r="B160" s="68" t="s">
        <v>428</v>
      </c>
      <c r="C160" s="68"/>
      <c r="D160" s="162">
        <f>D161</f>
        <v>40</v>
      </c>
      <c r="E160" s="161"/>
      <c r="F160" s="161"/>
    </row>
    <row r="161" spans="1:6" s="4" customFormat="1" ht="12.75">
      <c r="A161" s="121" t="s">
        <v>73</v>
      </c>
      <c r="B161" s="68" t="s">
        <v>428</v>
      </c>
      <c r="C161" s="68" t="s">
        <v>70</v>
      </c>
      <c r="D161" s="162">
        <f>D162</f>
        <v>40</v>
      </c>
      <c r="E161" s="161"/>
      <c r="F161" s="161"/>
    </row>
    <row r="162" spans="1:6" s="4" customFormat="1" ht="25.5">
      <c r="A162" s="121" t="s">
        <v>75</v>
      </c>
      <c r="B162" s="68" t="s">
        <v>428</v>
      </c>
      <c r="C162" s="68" t="s">
        <v>72</v>
      </c>
      <c r="D162" s="162">
        <f>прил7!G256</f>
        <v>40</v>
      </c>
      <c r="E162" s="161"/>
      <c r="F162" s="161"/>
    </row>
    <row r="163" spans="1:6" s="4" customFormat="1" ht="12.75">
      <c r="A163" s="11" t="s">
        <v>272</v>
      </c>
      <c r="B163" s="12" t="s">
        <v>67</v>
      </c>
      <c r="C163" s="47"/>
      <c r="D163" s="47">
        <f aca="true" t="shared" si="30" ref="D163:F164">D164</f>
        <v>65508</v>
      </c>
      <c r="E163" s="47" t="e">
        <f t="shared" si="30"/>
        <v>#REF!</v>
      </c>
      <c r="F163" s="47" t="e">
        <f t="shared" si="30"/>
        <v>#REF!</v>
      </c>
    </row>
    <row r="164" spans="1:6" s="4" customFormat="1" ht="17.25" customHeight="1">
      <c r="A164" s="132" t="s">
        <v>59</v>
      </c>
      <c r="B164" s="12" t="s">
        <v>67</v>
      </c>
      <c r="C164" s="47">
        <v>600</v>
      </c>
      <c r="D164" s="47">
        <f t="shared" si="30"/>
        <v>65508</v>
      </c>
      <c r="E164" s="47" t="e">
        <f t="shared" si="30"/>
        <v>#REF!</v>
      </c>
      <c r="F164" s="47" t="e">
        <f t="shared" si="30"/>
        <v>#REF!</v>
      </c>
    </row>
    <row r="165" spans="1:6" s="4" customFormat="1" ht="12.75">
      <c r="A165" s="132" t="s">
        <v>83</v>
      </c>
      <c r="B165" s="12" t="s">
        <v>67</v>
      </c>
      <c r="C165" s="47">
        <v>610</v>
      </c>
      <c r="D165" s="47">
        <f>прил7!G328</f>
        <v>65508</v>
      </c>
      <c r="E165" s="47" t="e">
        <f>#REF!</f>
        <v>#REF!</v>
      </c>
      <c r="F165" s="47" t="e">
        <f>#REF!</f>
        <v>#REF!</v>
      </c>
    </row>
    <row r="166" spans="1:6" s="4" customFormat="1" ht="12.75">
      <c r="A166" s="134" t="s">
        <v>268</v>
      </c>
      <c r="B166" s="12" t="s">
        <v>68</v>
      </c>
      <c r="C166" s="47"/>
      <c r="D166" s="47">
        <f aca="true" t="shared" si="31" ref="D166:F167">D167</f>
        <v>2190</v>
      </c>
      <c r="E166" s="47" t="e">
        <f t="shared" si="31"/>
        <v>#REF!</v>
      </c>
      <c r="F166" s="47" t="e">
        <f t="shared" si="31"/>
        <v>#REF!</v>
      </c>
    </row>
    <row r="167" spans="1:6" s="4" customFormat="1" ht="15.75" customHeight="1">
      <c r="A167" s="132" t="s">
        <v>59</v>
      </c>
      <c r="B167" s="12" t="s">
        <v>68</v>
      </c>
      <c r="C167" s="47">
        <v>600</v>
      </c>
      <c r="D167" s="47">
        <f t="shared" si="31"/>
        <v>2190</v>
      </c>
      <c r="E167" s="47" t="e">
        <f t="shared" si="31"/>
        <v>#REF!</v>
      </c>
      <c r="F167" s="47" t="e">
        <f t="shared" si="31"/>
        <v>#REF!</v>
      </c>
    </row>
    <row r="168" spans="1:6" s="4" customFormat="1" ht="12.75">
      <c r="A168" s="132" t="s">
        <v>83</v>
      </c>
      <c r="B168" s="12" t="s">
        <v>68</v>
      </c>
      <c r="C168" s="47">
        <v>610</v>
      </c>
      <c r="D168" s="47">
        <f>прил7!G331</f>
        <v>2190</v>
      </c>
      <c r="E168" s="47" t="e">
        <f>#REF!</f>
        <v>#REF!</v>
      </c>
      <c r="F168" s="47" t="e">
        <f>#REF!</f>
        <v>#REF!</v>
      </c>
    </row>
    <row r="169" spans="1:6" s="4" customFormat="1" ht="25.5">
      <c r="A169" s="134" t="s">
        <v>273</v>
      </c>
      <c r="B169" s="12" t="s">
        <v>38</v>
      </c>
      <c r="C169" s="47"/>
      <c r="D169" s="47">
        <f aca="true" t="shared" si="32" ref="D169:F170">D170</f>
        <v>14750</v>
      </c>
      <c r="E169" s="47" t="e">
        <f t="shared" si="32"/>
        <v>#REF!</v>
      </c>
      <c r="F169" s="47" t="e">
        <f t="shared" si="32"/>
        <v>#REF!</v>
      </c>
    </row>
    <row r="170" spans="1:6" s="4" customFormat="1" ht="15.75" customHeight="1">
      <c r="A170" s="132" t="s">
        <v>59</v>
      </c>
      <c r="B170" s="12" t="s">
        <v>38</v>
      </c>
      <c r="C170" s="47">
        <v>600</v>
      </c>
      <c r="D170" s="47">
        <f t="shared" si="32"/>
        <v>14750</v>
      </c>
      <c r="E170" s="47" t="e">
        <f t="shared" si="32"/>
        <v>#REF!</v>
      </c>
      <c r="F170" s="47" t="e">
        <f t="shared" si="32"/>
        <v>#REF!</v>
      </c>
    </row>
    <row r="171" spans="1:6" s="4" customFormat="1" ht="12.75">
      <c r="A171" s="132" t="s">
        <v>83</v>
      </c>
      <c r="B171" s="12" t="s">
        <v>38</v>
      </c>
      <c r="C171" s="47">
        <v>610</v>
      </c>
      <c r="D171" s="47">
        <f>прил7!G334</f>
        <v>14750</v>
      </c>
      <c r="E171" s="47" t="e">
        <f>#REF!</f>
        <v>#REF!</v>
      </c>
      <c r="F171" s="47" t="e">
        <f>#REF!</f>
        <v>#REF!</v>
      </c>
    </row>
    <row r="172" spans="1:6" s="4" customFormat="1" ht="12.75">
      <c r="A172" s="134" t="s">
        <v>275</v>
      </c>
      <c r="B172" s="12" t="s">
        <v>39</v>
      </c>
      <c r="C172" s="47"/>
      <c r="D172" s="47">
        <f aca="true" t="shared" si="33" ref="D172:F173">D173</f>
        <v>150</v>
      </c>
      <c r="E172" s="47" t="e">
        <f t="shared" si="33"/>
        <v>#REF!</v>
      </c>
      <c r="F172" s="47" t="e">
        <f t="shared" si="33"/>
        <v>#REF!</v>
      </c>
    </row>
    <row r="173" spans="1:6" s="4" customFormat="1" ht="16.5" customHeight="1">
      <c r="A173" s="132" t="s">
        <v>59</v>
      </c>
      <c r="B173" s="12" t="s">
        <v>39</v>
      </c>
      <c r="C173" s="47">
        <v>600</v>
      </c>
      <c r="D173" s="47">
        <f t="shared" si="33"/>
        <v>150</v>
      </c>
      <c r="E173" s="47" t="e">
        <f t="shared" si="33"/>
        <v>#REF!</v>
      </c>
      <c r="F173" s="47" t="e">
        <f t="shared" si="33"/>
        <v>#REF!</v>
      </c>
    </row>
    <row r="174" spans="1:6" s="4" customFormat="1" ht="12.75">
      <c r="A174" s="132" t="s">
        <v>83</v>
      </c>
      <c r="B174" s="12" t="s">
        <v>39</v>
      </c>
      <c r="C174" s="47">
        <v>610</v>
      </c>
      <c r="D174" s="47">
        <f>прил7!G337</f>
        <v>150</v>
      </c>
      <c r="E174" s="47" t="e">
        <f>#REF!</f>
        <v>#REF!</v>
      </c>
      <c r="F174" s="47" t="e">
        <f>#REF!</f>
        <v>#REF!</v>
      </c>
    </row>
    <row r="175" spans="1:6" s="4" customFormat="1" ht="12.75">
      <c r="A175" s="134" t="s">
        <v>392</v>
      </c>
      <c r="B175" s="12" t="s">
        <v>274</v>
      </c>
      <c r="C175" s="47"/>
      <c r="D175" s="47">
        <f>D178+D176</f>
        <v>263</v>
      </c>
      <c r="E175" s="47" t="e">
        <f>E178</f>
        <v>#REF!</v>
      </c>
      <c r="F175" s="47" t="e">
        <f>F178</f>
        <v>#REF!</v>
      </c>
    </row>
    <row r="176" spans="1:6" s="4" customFormat="1" ht="12.75">
      <c r="A176" s="121" t="s">
        <v>109</v>
      </c>
      <c r="B176" s="12" t="s">
        <v>274</v>
      </c>
      <c r="C176" s="47">
        <v>200</v>
      </c>
      <c r="D176" s="47">
        <f>D177</f>
        <v>25</v>
      </c>
      <c r="E176" s="47"/>
      <c r="F176" s="47"/>
    </row>
    <row r="177" spans="1:6" s="4" customFormat="1" ht="12.75">
      <c r="A177" s="121" t="s">
        <v>110</v>
      </c>
      <c r="B177" s="12" t="s">
        <v>274</v>
      </c>
      <c r="C177" s="47">
        <v>240</v>
      </c>
      <c r="D177" s="47">
        <f>прил7!G340</f>
        <v>25</v>
      </c>
      <c r="E177" s="47"/>
      <c r="F177" s="47"/>
    </row>
    <row r="178" spans="1:6" s="4" customFormat="1" ht="17.25" customHeight="1">
      <c r="A178" s="132" t="s">
        <v>59</v>
      </c>
      <c r="B178" s="12" t="s">
        <v>274</v>
      </c>
      <c r="C178" s="47">
        <v>600</v>
      </c>
      <c r="D178" s="47">
        <f>D179</f>
        <v>238</v>
      </c>
      <c r="E178" s="47" t="e">
        <f>E179</f>
        <v>#REF!</v>
      </c>
      <c r="F178" s="47" t="e">
        <f>F179</f>
        <v>#REF!</v>
      </c>
    </row>
    <row r="179" spans="1:6" s="4" customFormat="1" ht="12.75">
      <c r="A179" s="132" t="s">
        <v>83</v>
      </c>
      <c r="B179" s="12" t="s">
        <v>274</v>
      </c>
      <c r="C179" s="47">
        <v>610</v>
      </c>
      <c r="D179" s="47">
        <f>прил7!G342</f>
        <v>238</v>
      </c>
      <c r="E179" s="47" t="e">
        <f>#REF!</f>
        <v>#REF!</v>
      </c>
      <c r="F179" s="47" t="e">
        <f>#REF!</f>
        <v>#REF!</v>
      </c>
    </row>
    <row r="180" spans="1:6" s="4" customFormat="1" ht="12.75">
      <c r="A180" s="134" t="s">
        <v>276</v>
      </c>
      <c r="B180" s="12" t="s">
        <v>277</v>
      </c>
      <c r="C180" s="47"/>
      <c r="D180" s="47">
        <f aca="true" t="shared" si="34" ref="D180:F181">D181</f>
        <v>6286</v>
      </c>
      <c r="E180" s="47" t="e">
        <f t="shared" si="34"/>
        <v>#REF!</v>
      </c>
      <c r="F180" s="47" t="e">
        <f t="shared" si="34"/>
        <v>#REF!</v>
      </c>
    </row>
    <row r="181" spans="1:6" s="4" customFormat="1" ht="15.75" customHeight="1">
      <c r="A181" s="132" t="s">
        <v>59</v>
      </c>
      <c r="B181" s="12" t="s">
        <v>277</v>
      </c>
      <c r="C181" s="47">
        <v>600</v>
      </c>
      <c r="D181" s="47">
        <f t="shared" si="34"/>
        <v>6286</v>
      </c>
      <c r="E181" s="47" t="e">
        <f t="shared" si="34"/>
        <v>#REF!</v>
      </c>
      <c r="F181" s="47" t="e">
        <f t="shared" si="34"/>
        <v>#REF!</v>
      </c>
    </row>
    <row r="182" spans="1:6" s="4" customFormat="1" ht="12.75">
      <c r="A182" s="132" t="s">
        <v>83</v>
      </c>
      <c r="B182" s="12" t="s">
        <v>277</v>
      </c>
      <c r="C182" s="47">
        <v>610</v>
      </c>
      <c r="D182" s="47">
        <f>прил7!G345</f>
        <v>6286</v>
      </c>
      <c r="E182" s="47" t="e">
        <f>#REF!</f>
        <v>#REF!</v>
      </c>
      <c r="F182" s="47" t="e">
        <f>#REF!</f>
        <v>#REF!</v>
      </c>
    </row>
    <row r="183" spans="1:6" s="4" customFormat="1" ht="12.75">
      <c r="A183" s="134" t="s">
        <v>371</v>
      </c>
      <c r="B183" s="12" t="s">
        <v>278</v>
      </c>
      <c r="C183" s="47"/>
      <c r="D183" s="47">
        <f>D186+D184</f>
        <v>2307</v>
      </c>
      <c r="E183" s="47" t="e">
        <f>E186+E184</f>
        <v>#REF!</v>
      </c>
      <c r="F183" s="47" t="e">
        <f>F186+F184</f>
        <v>#REF!</v>
      </c>
    </row>
    <row r="184" spans="1:6" s="4" customFormat="1" ht="12.75">
      <c r="A184" s="121" t="s">
        <v>109</v>
      </c>
      <c r="B184" s="47" t="s">
        <v>278</v>
      </c>
      <c r="C184" s="47">
        <v>200</v>
      </c>
      <c r="D184" s="47">
        <f>D185</f>
        <v>200</v>
      </c>
      <c r="E184" s="47" t="e">
        <f>E185</f>
        <v>#REF!</v>
      </c>
      <c r="F184" s="47" t="e">
        <f>F185</f>
        <v>#REF!</v>
      </c>
    </row>
    <row r="185" spans="1:6" s="4" customFormat="1" ht="12.75">
      <c r="A185" s="121" t="s">
        <v>110</v>
      </c>
      <c r="B185" s="47" t="s">
        <v>278</v>
      </c>
      <c r="C185" s="47">
        <v>240</v>
      </c>
      <c r="D185" s="47">
        <f>прил7!G348</f>
        <v>200</v>
      </c>
      <c r="E185" s="47" t="e">
        <f>#REF!</f>
        <v>#REF!</v>
      </c>
      <c r="F185" s="47" t="e">
        <f>#REF!</f>
        <v>#REF!</v>
      </c>
    </row>
    <row r="186" spans="1:6" s="4" customFormat="1" ht="16.5" customHeight="1">
      <c r="A186" s="132" t="s">
        <v>59</v>
      </c>
      <c r="B186" s="12" t="s">
        <v>278</v>
      </c>
      <c r="C186" s="47">
        <v>600</v>
      </c>
      <c r="D186" s="47">
        <f>D187</f>
        <v>2107</v>
      </c>
      <c r="E186" s="47" t="e">
        <f>E187</f>
        <v>#REF!</v>
      </c>
      <c r="F186" s="47" t="e">
        <f>F187</f>
        <v>#REF!</v>
      </c>
    </row>
    <row r="187" spans="1:6" s="4" customFormat="1" ht="12.75">
      <c r="A187" s="132" t="s">
        <v>83</v>
      </c>
      <c r="B187" s="12" t="s">
        <v>278</v>
      </c>
      <c r="C187" s="47">
        <v>610</v>
      </c>
      <c r="D187" s="47">
        <f>прил7!G350</f>
        <v>2107</v>
      </c>
      <c r="E187" s="47" t="e">
        <f>#REF!</f>
        <v>#REF!</v>
      </c>
      <c r="F187" s="47" t="e">
        <f>#REF!</f>
        <v>#REF!</v>
      </c>
    </row>
    <row r="188" spans="1:6" s="4" customFormat="1" ht="12.75">
      <c r="A188" s="133" t="s">
        <v>270</v>
      </c>
      <c r="B188" s="12" t="s">
        <v>271</v>
      </c>
      <c r="C188" s="47"/>
      <c r="D188" s="47">
        <f aca="true" t="shared" si="35" ref="D188:F189">D189</f>
        <v>42</v>
      </c>
      <c r="E188" s="47" t="e">
        <f t="shared" si="35"/>
        <v>#REF!</v>
      </c>
      <c r="F188" s="47" t="e">
        <f t="shared" si="35"/>
        <v>#REF!</v>
      </c>
    </row>
    <row r="189" spans="1:6" s="4" customFormat="1" ht="12.75">
      <c r="A189" s="121" t="s">
        <v>73</v>
      </c>
      <c r="B189" s="12" t="s">
        <v>271</v>
      </c>
      <c r="C189" s="47">
        <v>300</v>
      </c>
      <c r="D189" s="47">
        <f t="shared" si="35"/>
        <v>42</v>
      </c>
      <c r="E189" s="47" t="e">
        <f t="shared" si="35"/>
        <v>#REF!</v>
      </c>
      <c r="F189" s="47" t="e">
        <f t="shared" si="35"/>
        <v>#REF!</v>
      </c>
    </row>
    <row r="190" spans="1:6" s="4" customFormat="1" ht="12.75">
      <c r="A190" s="34" t="s">
        <v>383</v>
      </c>
      <c r="B190" s="12" t="s">
        <v>271</v>
      </c>
      <c r="C190" s="47">
        <v>340</v>
      </c>
      <c r="D190" s="47">
        <f>прил7!G353</f>
        <v>42</v>
      </c>
      <c r="E190" s="47" t="e">
        <f>#REF!</f>
        <v>#REF!</v>
      </c>
      <c r="F190" s="47" t="e">
        <f>#REF!</f>
        <v>#REF!</v>
      </c>
    </row>
    <row r="191" spans="1:6" s="4" customFormat="1" ht="12.75">
      <c r="A191" s="134" t="s">
        <v>315</v>
      </c>
      <c r="B191" s="12" t="s">
        <v>319</v>
      </c>
      <c r="C191" s="47"/>
      <c r="D191" s="47">
        <f aca="true" t="shared" si="36" ref="D191:F192">D192</f>
        <v>125</v>
      </c>
      <c r="E191" s="47" t="e">
        <f t="shared" si="36"/>
        <v>#REF!</v>
      </c>
      <c r="F191" s="47" t="e">
        <f t="shared" si="36"/>
        <v>#REF!</v>
      </c>
    </row>
    <row r="192" spans="1:6" s="4" customFormat="1" ht="12.75">
      <c r="A192" s="41" t="s">
        <v>109</v>
      </c>
      <c r="B192" s="12" t="s">
        <v>319</v>
      </c>
      <c r="C192" s="47">
        <v>200</v>
      </c>
      <c r="D192" s="47">
        <f t="shared" si="36"/>
        <v>125</v>
      </c>
      <c r="E192" s="47" t="e">
        <f t="shared" si="36"/>
        <v>#REF!</v>
      </c>
      <c r="F192" s="47" t="e">
        <f t="shared" si="36"/>
        <v>#REF!</v>
      </c>
    </row>
    <row r="193" spans="1:6" s="4" customFormat="1" ht="12.75">
      <c r="A193" s="41" t="s">
        <v>110</v>
      </c>
      <c r="B193" s="12" t="s">
        <v>319</v>
      </c>
      <c r="C193" s="47">
        <v>240</v>
      </c>
      <c r="D193" s="47">
        <f>прил7!G442</f>
        <v>125</v>
      </c>
      <c r="E193" s="47" t="e">
        <f>#REF!</f>
        <v>#REF!</v>
      </c>
      <c r="F193" s="47" t="e">
        <f>#REF!</f>
        <v>#REF!</v>
      </c>
    </row>
    <row r="194" spans="1:6" s="4" customFormat="1" ht="140.25">
      <c r="A194" s="34" t="s">
        <v>372</v>
      </c>
      <c r="B194" s="70" t="s">
        <v>63</v>
      </c>
      <c r="C194" s="70"/>
      <c r="D194" s="87">
        <f>D195+D197+D199</f>
        <v>388158</v>
      </c>
      <c r="E194" s="87" t="e">
        <f>E195+E197+E199</f>
        <v>#REF!</v>
      </c>
      <c r="F194" s="87" t="e">
        <f>F195+F197+F199</f>
        <v>#REF!</v>
      </c>
    </row>
    <row r="195" spans="1:6" s="4" customFormat="1" ht="38.25">
      <c r="A195" s="121" t="s">
        <v>104</v>
      </c>
      <c r="B195" s="70" t="s">
        <v>63</v>
      </c>
      <c r="C195" s="70" t="s">
        <v>103</v>
      </c>
      <c r="D195" s="87">
        <f>D196</f>
        <v>79192</v>
      </c>
      <c r="E195" s="87" t="e">
        <f>E196</f>
        <v>#REF!</v>
      </c>
      <c r="F195" s="87" t="e">
        <f>F196</f>
        <v>#REF!</v>
      </c>
    </row>
    <row r="196" spans="1:6" s="4" customFormat="1" ht="12.75">
      <c r="A196" s="121" t="s">
        <v>58</v>
      </c>
      <c r="B196" s="70" t="s">
        <v>63</v>
      </c>
      <c r="C196" s="70" t="s">
        <v>226</v>
      </c>
      <c r="D196" s="87">
        <f>прил7!G356</f>
        <v>79192</v>
      </c>
      <c r="E196" s="87" t="e">
        <f>#REF!</f>
        <v>#REF!</v>
      </c>
      <c r="F196" s="87" t="e">
        <f>#REF!</f>
        <v>#REF!</v>
      </c>
    </row>
    <row r="197" spans="1:6" s="4" customFormat="1" ht="12.75">
      <c r="A197" s="121" t="s">
        <v>109</v>
      </c>
      <c r="B197" s="70" t="s">
        <v>63</v>
      </c>
      <c r="C197" s="70" t="s">
        <v>106</v>
      </c>
      <c r="D197" s="87">
        <f>D198</f>
        <v>392</v>
      </c>
      <c r="E197" s="87" t="e">
        <f>E198</f>
        <v>#REF!</v>
      </c>
      <c r="F197" s="87" t="e">
        <f>F198</f>
        <v>#REF!</v>
      </c>
    </row>
    <row r="198" spans="1:6" s="4" customFormat="1" ht="12.75">
      <c r="A198" s="121" t="s">
        <v>110</v>
      </c>
      <c r="B198" s="70" t="s">
        <v>63</v>
      </c>
      <c r="C198" s="70" t="s">
        <v>207</v>
      </c>
      <c r="D198" s="87">
        <f>прил7!G358</f>
        <v>392</v>
      </c>
      <c r="E198" s="87" t="e">
        <f>#REF!</f>
        <v>#REF!</v>
      </c>
      <c r="F198" s="87" t="e">
        <f>#REF!</f>
        <v>#REF!</v>
      </c>
    </row>
    <row r="199" spans="1:6" s="4" customFormat="1" ht="13.5" customHeight="1">
      <c r="A199" s="121" t="s">
        <v>59</v>
      </c>
      <c r="B199" s="70" t="s">
        <v>63</v>
      </c>
      <c r="C199" s="70" t="s">
        <v>56</v>
      </c>
      <c r="D199" s="87">
        <f>D200</f>
        <v>308574</v>
      </c>
      <c r="E199" s="87" t="e">
        <f>E200</f>
        <v>#REF!</v>
      </c>
      <c r="F199" s="87" t="e">
        <f>F200</f>
        <v>#REF!</v>
      </c>
    </row>
    <row r="200" spans="1:6" s="4" customFormat="1" ht="12.75">
      <c r="A200" s="121" t="s">
        <v>60</v>
      </c>
      <c r="B200" s="70" t="s">
        <v>63</v>
      </c>
      <c r="C200" s="70" t="s">
        <v>57</v>
      </c>
      <c r="D200" s="95">
        <f>прил7!G360</f>
        <v>308574</v>
      </c>
      <c r="E200" s="95" t="e">
        <f>#REF!</f>
        <v>#REF!</v>
      </c>
      <c r="F200" s="95" t="e">
        <f>#REF!</f>
        <v>#REF!</v>
      </c>
    </row>
    <row r="201" spans="1:6" s="4" customFormat="1" ht="38.25">
      <c r="A201" s="34" t="s">
        <v>238</v>
      </c>
      <c r="B201" s="70" t="s">
        <v>65</v>
      </c>
      <c r="C201" s="70"/>
      <c r="D201" s="26">
        <f aca="true" t="shared" si="37" ref="D201:F202">D202</f>
        <v>9327</v>
      </c>
      <c r="E201" s="26" t="e">
        <f t="shared" si="37"/>
        <v>#REF!</v>
      </c>
      <c r="F201" s="26" t="e">
        <f t="shared" si="37"/>
        <v>#REF!</v>
      </c>
    </row>
    <row r="202" spans="1:6" s="4" customFormat="1" ht="25.5">
      <c r="A202" s="121" t="s">
        <v>59</v>
      </c>
      <c r="B202" s="70" t="s">
        <v>65</v>
      </c>
      <c r="C202" s="70" t="s">
        <v>56</v>
      </c>
      <c r="D202" s="26">
        <f t="shared" si="37"/>
        <v>9327</v>
      </c>
      <c r="E202" s="26" t="e">
        <f t="shared" si="37"/>
        <v>#REF!</v>
      </c>
      <c r="F202" s="26" t="e">
        <f t="shared" si="37"/>
        <v>#REF!</v>
      </c>
    </row>
    <row r="203" spans="1:6" s="4" customFormat="1" ht="12.75">
      <c r="A203" s="121" t="s">
        <v>60</v>
      </c>
      <c r="B203" s="70" t="s">
        <v>65</v>
      </c>
      <c r="C203" s="70" t="s">
        <v>57</v>
      </c>
      <c r="D203" s="26">
        <f>прил7!G363</f>
        <v>9327</v>
      </c>
      <c r="E203" s="26" t="e">
        <f>#REF!</f>
        <v>#REF!</v>
      </c>
      <c r="F203" s="26" t="e">
        <f>#REF!</f>
        <v>#REF!</v>
      </c>
    </row>
    <row r="204" spans="1:6" s="4" customFormat="1" ht="38.25">
      <c r="A204" s="34" t="s">
        <v>7</v>
      </c>
      <c r="B204" s="70" t="s">
        <v>66</v>
      </c>
      <c r="C204" s="70"/>
      <c r="D204" s="95">
        <f aca="true" t="shared" si="38" ref="D204:F205">D205</f>
        <v>2418</v>
      </c>
      <c r="E204" s="95" t="e">
        <f t="shared" si="38"/>
        <v>#REF!</v>
      </c>
      <c r="F204" s="95" t="e">
        <f t="shared" si="38"/>
        <v>#REF!</v>
      </c>
    </row>
    <row r="205" spans="1:6" s="4" customFormat="1" ht="12.75">
      <c r="A205" s="121" t="s">
        <v>73</v>
      </c>
      <c r="B205" s="70" t="s">
        <v>66</v>
      </c>
      <c r="C205" s="70" t="s">
        <v>70</v>
      </c>
      <c r="D205" s="95">
        <f t="shared" si="38"/>
        <v>2418</v>
      </c>
      <c r="E205" s="95" t="e">
        <f t="shared" si="38"/>
        <v>#REF!</v>
      </c>
      <c r="F205" s="95" t="e">
        <f t="shared" si="38"/>
        <v>#REF!</v>
      </c>
    </row>
    <row r="206" spans="1:6" s="4" customFormat="1" ht="12.75">
      <c r="A206" s="34" t="s">
        <v>76</v>
      </c>
      <c r="B206" s="70" t="s">
        <v>66</v>
      </c>
      <c r="C206" s="70" t="s">
        <v>72</v>
      </c>
      <c r="D206" s="95">
        <f>прил7!G366</f>
        <v>2418</v>
      </c>
      <c r="E206" s="95" t="e">
        <f>#REF!</f>
        <v>#REF!</v>
      </c>
      <c r="F206" s="95" t="e">
        <f>#REF!</f>
        <v>#REF!</v>
      </c>
    </row>
    <row r="207" spans="1:6" s="4" customFormat="1" ht="38.25">
      <c r="A207" s="34" t="s">
        <v>8</v>
      </c>
      <c r="B207" s="79" t="s">
        <v>69</v>
      </c>
      <c r="C207" s="94"/>
      <c r="D207" s="96">
        <f>D208+D210</f>
        <v>9179</v>
      </c>
      <c r="E207" s="96" t="e">
        <f>E208+E210</f>
        <v>#REF!</v>
      </c>
      <c r="F207" s="96" t="e">
        <f>F208+F210</f>
        <v>#REF!</v>
      </c>
    </row>
    <row r="208" spans="1:6" s="4" customFormat="1" ht="12.75">
      <c r="A208" s="121" t="s">
        <v>109</v>
      </c>
      <c r="B208" s="79" t="s">
        <v>69</v>
      </c>
      <c r="C208" s="70" t="s">
        <v>106</v>
      </c>
      <c r="D208" s="26">
        <f>D209</f>
        <v>8909</v>
      </c>
      <c r="E208" s="26" t="e">
        <f>E209</f>
        <v>#REF!</v>
      </c>
      <c r="F208" s="26" t="e">
        <f>F209</f>
        <v>#REF!</v>
      </c>
    </row>
    <row r="209" spans="1:6" s="4" customFormat="1" ht="12.75">
      <c r="A209" s="121" t="s">
        <v>110</v>
      </c>
      <c r="B209" s="79" t="s">
        <v>69</v>
      </c>
      <c r="C209" s="79">
        <v>240</v>
      </c>
      <c r="D209" s="26">
        <f>прил7!G369</f>
        <v>8909</v>
      </c>
      <c r="E209" s="26" t="e">
        <f>#REF!</f>
        <v>#REF!</v>
      </c>
      <c r="F209" s="26" t="e">
        <f>#REF!</f>
        <v>#REF!</v>
      </c>
    </row>
    <row r="210" spans="1:6" s="4" customFormat="1" ht="12.75">
      <c r="A210" s="121" t="s">
        <v>73</v>
      </c>
      <c r="B210" s="79" t="s">
        <v>69</v>
      </c>
      <c r="C210" s="94" t="s">
        <v>70</v>
      </c>
      <c r="D210" s="75">
        <f>D211+D212</f>
        <v>270</v>
      </c>
      <c r="E210" s="75" t="e">
        <f>E211+E212</f>
        <v>#REF!</v>
      </c>
      <c r="F210" s="75" t="e">
        <f>F211+F212</f>
        <v>#REF!</v>
      </c>
    </row>
    <row r="211" spans="1:6" s="4" customFormat="1" ht="12.75">
      <c r="A211" s="121" t="s">
        <v>74</v>
      </c>
      <c r="B211" s="79" t="s">
        <v>69</v>
      </c>
      <c r="C211" s="94" t="s">
        <v>71</v>
      </c>
      <c r="D211" s="75">
        <f>прил7!G371</f>
        <v>26</v>
      </c>
      <c r="E211" s="75" t="e">
        <f>#REF!</f>
        <v>#REF!</v>
      </c>
      <c r="F211" s="75" t="e">
        <f>#REF!</f>
        <v>#REF!</v>
      </c>
    </row>
    <row r="212" spans="1:6" s="4" customFormat="1" ht="12.75">
      <c r="A212" s="121" t="s">
        <v>76</v>
      </c>
      <c r="B212" s="79" t="s">
        <v>69</v>
      </c>
      <c r="C212" s="94" t="s">
        <v>72</v>
      </c>
      <c r="D212" s="75">
        <f>прил7!G372</f>
        <v>244</v>
      </c>
      <c r="E212" s="75" t="e">
        <f>#REF!</f>
        <v>#REF!</v>
      </c>
      <c r="F212" s="75" t="e">
        <f>#REF!</f>
        <v>#REF!</v>
      </c>
    </row>
    <row r="213" spans="1:6" s="4" customFormat="1" ht="38.25">
      <c r="A213" s="34" t="s">
        <v>85</v>
      </c>
      <c r="B213" s="70" t="s">
        <v>84</v>
      </c>
      <c r="C213" s="70"/>
      <c r="D213" s="87">
        <f>D216+D214</f>
        <v>3455</v>
      </c>
      <c r="E213" s="87" t="e">
        <f>E216+E214</f>
        <v>#REF!</v>
      </c>
      <c r="F213" s="87" t="e">
        <f>F216+F214</f>
        <v>#REF!</v>
      </c>
    </row>
    <row r="214" spans="1:6" s="4" customFormat="1" ht="38.25">
      <c r="A214" s="121" t="s">
        <v>104</v>
      </c>
      <c r="B214" s="70" t="s">
        <v>84</v>
      </c>
      <c r="C214" s="70" t="s">
        <v>103</v>
      </c>
      <c r="D214" s="87">
        <f>D215</f>
        <v>240</v>
      </c>
      <c r="E214" s="87" t="e">
        <f>E215</f>
        <v>#REF!</v>
      </c>
      <c r="F214" s="87" t="e">
        <f>F215</f>
        <v>#REF!</v>
      </c>
    </row>
    <row r="215" spans="1:6" s="4" customFormat="1" ht="12.75">
      <c r="A215" s="121" t="s">
        <v>58</v>
      </c>
      <c r="B215" s="70" t="s">
        <v>84</v>
      </c>
      <c r="C215" s="70" t="s">
        <v>226</v>
      </c>
      <c r="D215" s="87">
        <f>прил7!G375</f>
        <v>240</v>
      </c>
      <c r="E215" s="87" t="e">
        <f>#REF!</f>
        <v>#REF!</v>
      </c>
      <c r="F215" s="87" t="e">
        <f>#REF!</f>
        <v>#REF!</v>
      </c>
    </row>
    <row r="216" spans="1:6" s="4" customFormat="1" ht="14.25" customHeight="1">
      <c r="A216" s="121" t="s">
        <v>59</v>
      </c>
      <c r="B216" s="70" t="s">
        <v>84</v>
      </c>
      <c r="C216" s="70" t="s">
        <v>56</v>
      </c>
      <c r="D216" s="96">
        <f>D217</f>
        <v>3215</v>
      </c>
      <c r="E216" s="96" t="e">
        <f>E217</f>
        <v>#REF!</v>
      </c>
      <c r="F216" s="96" t="e">
        <f>F217</f>
        <v>#REF!</v>
      </c>
    </row>
    <row r="217" spans="1:6" s="4" customFormat="1" ht="12.75">
      <c r="A217" s="121" t="s">
        <v>60</v>
      </c>
      <c r="B217" s="70" t="s">
        <v>84</v>
      </c>
      <c r="C217" s="70" t="s">
        <v>57</v>
      </c>
      <c r="D217" s="96">
        <f>прил7!G377</f>
        <v>3215</v>
      </c>
      <c r="E217" s="96" t="e">
        <f>#REF!</f>
        <v>#REF!</v>
      </c>
      <c r="F217" s="96" t="e">
        <f>#REF!</f>
        <v>#REF!</v>
      </c>
    </row>
    <row r="218" spans="1:6" s="4" customFormat="1" ht="25.5">
      <c r="A218" s="147" t="s">
        <v>417</v>
      </c>
      <c r="B218" s="64" t="s">
        <v>418</v>
      </c>
      <c r="C218" s="64"/>
      <c r="D218" s="96">
        <f>D219</f>
        <v>1350</v>
      </c>
      <c r="E218" s="96"/>
      <c r="F218" s="96"/>
    </row>
    <row r="219" spans="1:6" s="4" customFormat="1" ht="14.25" customHeight="1">
      <c r="A219" s="121" t="s">
        <v>59</v>
      </c>
      <c r="B219" s="64" t="s">
        <v>418</v>
      </c>
      <c r="C219" s="64" t="s">
        <v>56</v>
      </c>
      <c r="D219" s="96">
        <f>D220</f>
        <v>1350</v>
      </c>
      <c r="E219" s="96"/>
      <c r="F219" s="96"/>
    </row>
    <row r="220" spans="1:6" s="4" customFormat="1" ht="12.75">
      <c r="A220" s="121" t="s">
        <v>60</v>
      </c>
      <c r="B220" s="64" t="s">
        <v>418</v>
      </c>
      <c r="C220" s="64" t="s">
        <v>57</v>
      </c>
      <c r="D220" s="96">
        <f>прил7!G380</f>
        <v>1350</v>
      </c>
      <c r="E220" s="96"/>
      <c r="F220" s="96"/>
    </row>
    <row r="221" spans="1:6" s="4" customFormat="1" ht="25.5">
      <c r="A221" s="147" t="s">
        <v>396</v>
      </c>
      <c r="B221" s="70" t="s">
        <v>393</v>
      </c>
      <c r="C221" s="70"/>
      <c r="D221" s="96">
        <f>D222</f>
        <v>2851</v>
      </c>
      <c r="E221" s="96"/>
      <c r="F221" s="96"/>
    </row>
    <row r="222" spans="1:6" s="4" customFormat="1" ht="15" customHeight="1">
      <c r="A222" s="121" t="s">
        <v>59</v>
      </c>
      <c r="B222" s="70" t="s">
        <v>393</v>
      </c>
      <c r="C222" s="70" t="s">
        <v>56</v>
      </c>
      <c r="D222" s="96">
        <f>D223</f>
        <v>2851</v>
      </c>
      <c r="E222" s="96"/>
      <c r="F222" s="96"/>
    </row>
    <row r="223" spans="1:6" s="4" customFormat="1" ht="12.75">
      <c r="A223" s="121" t="s">
        <v>60</v>
      </c>
      <c r="B223" s="70" t="s">
        <v>393</v>
      </c>
      <c r="C223" s="70" t="s">
        <v>57</v>
      </c>
      <c r="D223" s="96">
        <f>прил7!G383</f>
        <v>2851</v>
      </c>
      <c r="E223" s="96"/>
      <c r="F223" s="96"/>
    </row>
    <row r="224" spans="1:6" s="4" customFormat="1" ht="12.75">
      <c r="A224" s="134" t="s">
        <v>394</v>
      </c>
      <c r="B224" s="70" t="s">
        <v>395</v>
      </c>
      <c r="C224" s="70"/>
      <c r="D224" s="96">
        <f>D225+D227</f>
        <v>368</v>
      </c>
      <c r="E224" s="96"/>
      <c r="F224" s="96"/>
    </row>
    <row r="225" spans="1:6" s="4" customFormat="1" ht="12.75">
      <c r="A225" s="121" t="s">
        <v>109</v>
      </c>
      <c r="B225" s="70" t="s">
        <v>395</v>
      </c>
      <c r="C225" s="70" t="s">
        <v>106</v>
      </c>
      <c r="D225" s="96">
        <f>D226</f>
        <v>35</v>
      </c>
      <c r="E225" s="96"/>
      <c r="F225" s="96"/>
    </row>
    <row r="226" spans="1:6" s="4" customFormat="1" ht="12.75">
      <c r="A226" s="121" t="s">
        <v>110</v>
      </c>
      <c r="B226" s="70" t="s">
        <v>395</v>
      </c>
      <c r="C226" s="70" t="s">
        <v>207</v>
      </c>
      <c r="D226" s="96">
        <f>прил7!G386</f>
        <v>35</v>
      </c>
      <c r="E226" s="96"/>
      <c r="F226" s="96"/>
    </row>
    <row r="227" spans="1:6" s="4" customFormat="1" ht="12.75" customHeight="1">
      <c r="A227" s="121" t="s">
        <v>59</v>
      </c>
      <c r="B227" s="70" t="s">
        <v>395</v>
      </c>
      <c r="C227" s="70" t="s">
        <v>56</v>
      </c>
      <c r="D227" s="96">
        <f>D228</f>
        <v>333</v>
      </c>
      <c r="E227" s="96"/>
      <c r="F227" s="96"/>
    </row>
    <row r="228" spans="1:6" s="4" customFormat="1" ht="12.75">
      <c r="A228" s="121" t="s">
        <v>60</v>
      </c>
      <c r="B228" s="70" t="s">
        <v>395</v>
      </c>
      <c r="C228" s="70" t="s">
        <v>57</v>
      </c>
      <c r="D228" s="96">
        <f>прил7!G388</f>
        <v>333</v>
      </c>
      <c r="E228" s="96"/>
      <c r="F228" s="96"/>
    </row>
    <row r="229" spans="1:6" s="4" customFormat="1" ht="38.25">
      <c r="A229" s="137" t="s">
        <v>397</v>
      </c>
      <c r="B229" s="70" t="s">
        <v>398</v>
      </c>
      <c r="C229" s="70"/>
      <c r="D229" s="96">
        <f>D230</f>
        <v>3669</v>
      </c>
      <c r="E229" s="96"/>
      <c r="F229" s="96"/>
    </row>
    <row r="230" spans="1:6" s="4" customFormat="1" ht="14.25" customHeight="1">
      <c r="A230" s="121" t="s">
        <v>59</v>
      </c>
      <c r="B230" s="70" t="s">
        <v>398</v>
      </c>
      <c r="C230" s="70" t="s">
        <v>56</v>
      </c>
      <c r="D230" s="96">
        <f>D231</f>
        <v>3669</v>
      </c>
      <c r="E230" s="96"/>
      <c r="F230" s="96"/>
    </row>
    <row r="231" spans="1:6" s="4" customFormat="1" ht="12.75">
      <c r="A231" s="121" t="s">
        <v>60</v>
      </c>
      <c r="B231" s="70" t="s">
        <v>398</v>
      </c>
      <c r="C231" s="70" t="s">
        <v>57</v>
      </c>
      <c r="D231" s="96">
        <f>прил7!G391</f>
        <v>3669</v>
      </c>
      <c r="E231" s="96"/>
      <c r="F231" s="96"/>
    </row>
    <row r="232" spans="1:6" s="4" customFormat="1" ht="15.75" customHeight="1">
      <c r="A232" s="7" t="s">
        <v>192</v>
      </c>
      <c r="B232" s="12" t="s">
        <v>279</v>
      </c>
      <c r="C232" s="47"/>
      <c r="D232" s="47">
        <f>D236+D239+D242+D247+D233+D252+D255</f>
        <v>40652</v>
      </c>
      <c r="E232" s="47" t="e">
        <f>E236+E239+E242+E247</f>
        <v>#REF!</v>
      </c>
      <c r="F232" s="47" t="e">
        <f>F236+F239+F242+F247</f>
        <v>#REF!</v>
      </c>
    </row>
    <row r="233" spans="1:6" s="4" customFormat="1" ht="26.25" customHeight="1">
      <c r="A233" s="147" t="s">
        <v>412</v>
      </c>
      <c r="B233" s="12" t="s">
        <v>413</v>
      </c>
      <c r="C233" s="47"/>
      <c r="D233" s="47">
        <f>D234</f>
        <v>300</v>
      </c>
      <c r="E233" s="47"/>
      <c r="F233" s="47"/>
    </row>
    <row r="234" spans="1:6" s="4" customFormat="1" ht="15.75" customHeight="1">
      <c r="A234" s="132" t="s">
        <v>59</v>
      </c>
      <c r="B234" s="12" t="s">
        <v>413</v>
      </c>
      <c r="C234" s="47">
        <v>600</v>
      </c>
      <c r="D234" s="47">
        <f>D235</f>
        <v>300</v>
      </c>
      <c r="E234" s="47"/>
      <c r="F234" s="47"/>
    </row>
    <row r="235" spans="1:6" s="4" customFormat="1" ht="15.75" customHeight="1">
      <c r="A235" s="132" t="s">
        <v>83</v>
      </c>
      <c r="B235" s="12" t="s">
        <v>413</v>
      </c>
      <c r="C235" s="47">
        <v>610</v>
      </c>
      <c r="D235" s="47">
        <f>прил7!G395</f>
        <v>300</v>
      </c>
      <c r="E235" s="47"/>
      <c r="F235" s="47"/>
    </row>
    <row r="236" spans="1:6" s="4" customFormat="1" ht="12.75">
      <c r="A236" s="133" t="s">
        <v>252</v>
      </c>
      <c r="B236" s="12" t="s">
        <v>77</v>
      </c>
      <c r="C236" s="47"/>
      <c r="D236" s="47">
        <f aca="true" t="shared" si="39" ref="D236:F237">D237</f>
        <v>33552</v>
      </c>
      <c r="E236" s="47" t="e">
        <f t="shared" si="39"/>
        <v>#REF!</v>
      </c>
      <c r="F236" s="47" t="e">
        <f t="shared" si="39"/>
        <v>#REF!</v>
      </c>
    </row>
    <row r="237" spans="1:6" s="4" customFormat="1" ht="17.25" customHeight="1">
      <c r="A237" s="132" t="s">
        <v>59</v>
      </c>
      <c r="B237" s="12" t="s">
        <v>77</v>
      </c>
      <c r="C237" s="47">
        <v>600</v>
      </c>
      <c r="D237" s="47">
        <f t="shared" si="39"/>
        <v>33552</v>
      </c>
      <c r="E237" s="47" t="e">
        <f t="shared" si="39"/>
        <v>#REF!</v>
      </c>
      <c r="F237" s="47" t="e">
        <f t="shared" si="39"/>
        <v>#REF!</v>
      </c>
    </row>
    <row r="238" spans="1:6" s="4" customFormat="1" ht="12.75">
      <c r="A238" s="132" t="s">
        <v>83</v>
      </c>
      <c r="B238" s="12" t="s">
        <v>77</v>
      </c>
      <c r="C238" s="47">
        <v>610</v>
      </c>
      <c r="D238" s="47">
        <f>прил7!G398</f>
        <v>33552</v>
      </c>
      <c r="E238" s="47" t="e">
        <f>#REF!</f>
        <v>#REF!</v>
      </c>
      <c r="F238" s="47" t="e">
        <f>#REF!</f>
        <v>#REF!</v>
      </c>
    </row>
    <row r="239" spans="1:6" s="4" customFormat="1" ht="38.25">
      <c r="A239" s="133" t="s">
        <v>318</v>
      </c>
      <c r="B239" s="12" t="s">
        <v>40</v>
      </c>
      <c r="C239" s="47"/>
      <c r="D239" s="47">
        <f aca="true" t="shared" si="40" ref="D239:F240">D240</f>
        <v>200</v>
      </c>
      <c r="E239" s="47" t="e">
        <f t="shared" si="40"/>
        <v>#REF!</v>
      </c>
      <c r="F239" s="47" t="e">
        <f t="shared" si="40"/>
        <v>#REF!</v>
      </c>
    </row>
    <row r="240" spans="1:6" s="4" customFormat="1" ht="18" customHeight="1">
      <c r="A240" s="132" t="s">
        <v>59</v>
      </c>
      <c r="B240" s="12" t="s">
        <v>40</v>
      </c>
      <c r="C240" s="47">
        <v>600</v>
      </c>
      <c r="D240" s="47">
        <f t="shared" si="40"/>
        <v>200</v>
      </c>
      <c r="E240" s="47" t="e">
        <f t="shared" si="40"/>
        <v>#REF!</v>
      </c>
      <c r="F240" s="47" t="e">
        <f t="shared" si="40"/>
        <v>#REF!</v>
      </c>
    </row>
    <row r="241" spans="1:6" s="4" customFormat="1" ht="12.75">
      <c r="A241" s="132" t="s">
        <v>83</v>
      </c>
      <c r="B241" s="12" t="s">
        <v>40</v>
      </c>
      <c r="C241" s="47">
        <v>610</v>
      </c>
      <c r="D241" s="47">
        <f>прил7!G401</f>
        <v>200</v>
      </c>
      <c r="E241" s="47" t="e">
        <f>#REF!</f>
        <v>#REF!</v>
      </c>
      <c r="F241" s="47" t="e">
        <f>#REF!</f>
        <v>#REF!</v>
      </c>
    </row>
    <row r="242" spans="1:6" s="4" customFormat="1" ht="25.5">
      <c r="A242" s="133" t="s">
        <v>41</v>
      </c>
      <c r="B242" s="12" t="s">
        <v>43</v>
      </c>
      <c r="C242" s="47"/>
      <c r="D242" s="47">
        <f>D245+D243</f>
        <v>987</v>
      </c>
      <c r="E242" s="47" t="e">
        <f>E245</f>
        <v>#REF!</v>
      </c>
      <c r="F242" s="47" t="e">
        <f>F245</f>
        <v>#REF!</v>
      </c>
    </row>
    <row r="243" spans="1:6" s="4" customFormat="1" ht="12.75">
      <c r="A243" s="121" t="s">
        <v>109</v>
      </c>
      <c r="B243" s="12" t="s">
        <v>43</v>
      </c>
      <c r="C243" s="47">
        <v>200</v>
      </c>
      <c r="D243" s="47">
        <f>D244</f>
        <v>375</v>
      </c>
      <c r="E243" s="47"/>
      <c r="F243" s="47"/>
    </row>
    <row r="244" spans="1:6" s="4" customFormat="1" ht="12.75">
      <c r="A244" s="121" t="s">
        <v>110</v>
      </c>
      <c r="B244" s="12" t="s">
        <v>43</v>
      </c>
      <c r="C244" s="47">
        <v>240</v>
      </c>
      <c r="D244" s="47">
        <f>прил7!G448</f>
        <v>375</v>
      </c>
      <c r="E244" s="47"/>
      <c r="F244" s="47"/>
    </row>
    <row r="245" spans="1:6" s="4" customFormat="1" ht="16.5" customHeight="1">
      <c r="A245" s="132" t="s">
        <v>59</v>
      </c>
      <c r="B245" s="12" t="s">
        <v>43</v>
      </c>
      <c r="C245" s="47">
        <v>600</v>
      </c>
      <c r="D245" s="47">
        <f>D246</f>
        <v>612</v>
      </c>
      <c r="E245" s="47" t="e">
        <f>E246</f>
        <v>#REF!</v>
      </c>
      <c r="F245" s="47" t="e">
        <f>F246</f>
        <v>#REF!</v>
      </c>
    </row>
    <row r="246" spans="1:6" s="4" customFormat="1" ht="12.75">
      <c r="A246" s="132" t="s">
        <v>83</v>
      </c>
      <c r="B246" s="12" t="s">
        <v>43</v>
      </c>
      <c r="C246" s="47">
        <v>610</v>
      </c>
      <c r="D246" s="47">
        <f>прил7!G450</f>
        <v>612</v>
      </c>
      <c r="E246" s="47" t="e">
        <f>#REF!</f>
        <v>#REF!</v>
      </c>
      <c r="F246" s="47" t="e">
        <f>#REF!</f>
        <v>#REF!</v>
      </c>
    </row>
    <row r="247" spans="1:6" s="4" customFormat="1" ht="25.5">
      <c r="A247" s="127" t="s">
        <v>42</v>
      </c>
      <c r="B247" s="12" t="s">
        <v>44</v>
      </c>
      <c r="C247" s="47"/>
      <c r="D247" s="47">
        <f>D248+D250</f>
        <v>513</v>
      </c>
      <c r="E247" s="47" t="e">
        <f>E248+E250</f>
        <v>#REF!</v>
      </c>
      <c r="F247" s="47" t="e">
        <f>F248+F250</f>
        <v>#REF!</v>
      </c>
    </row>
    <row r="248" spans="1:6" s="4" customFormat="1" ht="12.75">
      <c r="A248" s="121" t="s">
        <v>109</v>
      </c>
      <c r="B248" s="12" t="s">
        <v>44</v>
      </c>
      <c r="C248" s="47">
        <v>200</v>
      </c>
      <c r="D248" s="47">
        <f>D249</f>
        <v>413</v>
      </c>
      <c r="E248" s="47" t="e">
        <f>E249</f>
        <v>#REF!</v>
      </c>
      <c r="F248" s="47" t="e">
        <f>F249</f>
        <v>#REF!</v>
      </c>
    </row>
    <row r="249" spans="1:6" s="4" customFormat="1" ht="12.75">
      <c r="A249" s="121" t="s">
        <v>110</v>
      </c>
      <c r="B249" s="12" t="s">
        <v>44</v>
      </c>
      <c r="C249" s="47">
        <v>240</v>
      </c>
      <c r="D249" s="47">
        <f>прил7!G453</f>
        <v>413</v>
      </c>
      <c r="E249" s="47" t="e">
        <f>#REF!</f>
        <v>#REF!</v>
      </c>
      <c r="F249" s="47" t="e">
        <f>#REF!</f>
        <v>#REF!</v>
      </c>
    </row>
    <row r="250" spans="1:6" s="4" customFormat="1" ht="12.75">
      <c r="A250" s="121" t="s">
        <v>73</v>
      </c>
      <c r="B250" s="12" t="s">
        <v>44</v>
      </c>
      <c r="C250" s="47">
        <v>300</v>
      </c>
      <c r="D250" s="47">
        <f>D251</f>
        <v>100</v>
      </c>
      <c r="E250" s="47" t="e">
        <f>E251</f>
        <v>#REF!</v>
      </c>
      <c r="F250" s="47" t="e">
        <f>F251</f>
        <v>#REF!</v>
      </c>
    </row>
    <row r="251" spans="1:6" s="4" customFormat="1" ht="25.5">
      <c r="A251" s="121" t="s">
        <v>75</v>
      </c>
      <c r="B251" s="12" t="s">
        <v>44</v>
      </c>
      <c r="C251" s="47">
        <v>320</v>
      </c>
      <c r="D251" s="47">
        <f>прил7!G455</f>
        <v>100</v>
      </c>
      <c r="E251" s="47" t="e">
        <f>#REF!</f>
        <v>#REF!</v>
      </c>
      <c r="F251" s="47" t="e">
        <f>#REF!</f>
        <v>#REF!</v>
      </c>
    </row>
    <row r="252" spans="1:6" s="4" customFormat="1" ht="38.25">
      <c r="A252" s="134" t="s">
        <v>419</v>
      </c>
      <c r="B252" s="47" t="s">
        <v>420</v>
      </c>
      <c r="C252" s="47"/>
      <c r="D252" s="47">
        <f>D253</f>
        <v>2597</v>
      </c>
      <c r="E252" s="47"/>
      <c r="F252" s="47"/>
    </row>
    <row r="253" spans="1:6" s="4" customFormat="1" ht="25.5">
      <c r="A253" s="62" t="s">
        <v>59</v>
      </c>
      <c r="B253" s="47" t="s">
        <v>420</v>
      </c>
      <c r="C253" s="47">
        <v>600</v>
      </c>
      <c r="D253" s="47">
        <f>D254</f>
        <v>2597</v>
      </c>
      <c r="E253" s="47"/>
      <c r="F253" s="47"/>
    </row>
    <row r="254" spans="1:6" s="4" customFormat="1" ht="12.75">
      <c r="A254" s="132" t="s">
        <v>83</v>
      </c>
      <c r="B254" s="47" t="s">
        <v>420</v>
      </c>
      <c r="C254" s="47">
        <v>610</v>
      </c>
      <c r="D254" s="47">
        <f>прил7!G404</f>
        <v>2597</v>
      </c>
      <c r="E254" s="47"/>
      <c r="F254" s="47"/>
    </row>
    <row r="255" spans="1:6" s="4" customFormat="1" ht="25.5">
      <c r="A255" s="138" t="s">
        <v>421</v>
      </c>
      <c r="B255" s="47" t="s">
        <v>422</v>
      </c>
      <c r="C255" s="47"/>
      <c r="D255" s="47">
        <f>D256+D258</f>
        <v>2503</v>
      </c>
      <c r="E255" s="47"/>
      <c r="F255" s="47"/>
    </row>
    <row r="256" spans="1:6" s="4" customFormat="1" ht="12.75">
      <c r="A256" s="121" t="s">
        <v>109</v>
      </c>
      <c r="B256" s="47" t="s">
        <v>422</v>
      </c>
      <c r="C256" s="47">
        <v>200</v>
      </c>
      <c r="D256" s="47">
        <f>D257</f>
        <v>833</v>
      </c>
      <c r="E256" s="47"/>
      <c r="F256" s="47"/>
    </row>
    <row r="257" spans="1:6" s="4" customFormat="1" ht="12.75">
      <c r="A257" s="121" t="s">
        <v>110</v>
      </c>
      <c r="B257" s="47" t="s">
        <v>422</v>
      </c>
      <c r="C257" s="47">
        <v>240</v>
      </c>
      <c r="D257" s="47">
        <f>прил7!G458</f>
        <v>833</v>
      </c>
      <c r="E257" s="47"/>
      <c r="F257" s="47"/>
    </row>
    <row r="258" spans="1:6" s="4" customFormat="1" ht="25.5">
      <c r="A258" s="125" t="s">
        <v>59</v>
      </c>
      <c r="B258" s="47" t="s">
        <v>422</v>
      </c>
      <c r="C258" s="47">
        <v>600</v>
      </c>
      <c r="D258" s="47">
        <f>D259</f>
        <v>1670</v>
      </c>
      <c r="E258" s="47"/>
      <c r="F258" s="47"/>
    </row>
    <row r="259" spans="1:6" s="4" customFormat="1" ht="12.75">
      <c r="A259" s="125" t="s">
        <v>83</v>
      </c>
      <c r="B259" s="47" t="s">
        <v>422</v>
      </c>
      <c r="C259" s="47">
        <v>610</v>
      </c>
      <c r="D259" s="47">
        <f>прил7!G460</f>
        <v>1670</v>
      </c>
      <c r="E259" s="47"/>
      <c r="F259" s="47"/>
    </row>
    <row r="260" spans="1:6" s="4" customFormat="1" ht="25.5">
      <c r="A260" s="11" t="s">
        <v>0</v>
      </c>
      <c r="B260" s="12" t="s">
        <v>282</v>
      </c>
      <c r="C260" s="47"/>
      <c r="D260" s="47">
        <f>D261</f>
        <v>163</v>
      </c>
      <c r="E260" s="47" t="e">
        <f>E261</f>
        <v>#REF!</v>
      </c>
      <c r="F260" s="47" t="e">
        <f>F261</f>
        <v>#REF!</v>
      </c>
    </row>
    <row r="261" spans="1:6" s="4" customFormat="1" ht="17.25" customHeight="1">
      <c r="A261" s="11" t="s">
        <v>281</v>
      </c>
      <c r="B261" s="12" t="s">
        <v>280</v>
      </c>
      <c r="C261" s="47"/>
      <c r="D261" s="47">
        <f>D262</f>
        <v>163</v>
      </c>
      <c r="E261" s="47" t="e">
        <f>#REF!+E262</f>
        <v>#REF!</v>
      </c>
      <c r="F261" s="47" t="e">
        <f>#REF!+F262</f>
        <v>#REF!</v>
      </c>
    </row>
    <row r="262" spans="1:6" s="4" customFormat="1" ht="18" customHeight="1">
      <c r="A262" s="132" t="s">
        <v>59</v>
      </c>
      <c r="B262" s="12" t="s">
        <v>280</v>
      </c>
      <c r="C262" s="47">
        <v>600</v>
      </c>
      <c r="D262" s="47">
        <f>D263</f>
        <v>163</v>
      </c>
      <c r="E262" s="47" t="e">
        <f>E263</f>
        <v>#REF!</v>
      </c>
      <c r="F262" s="47" t="e">
        <f>F263</f>
        <v>#REF!</v>
      </c>
    </row>
    <row r="263" spans="1:6" s="4" customFormat="1" ht="12.75">
      <c r="A263" s="132" t="s">
        <v>83</v>
      </c>
      <c r="B263" s="12" t="s">
        <v>280</v>
      </c>
      <c r="C263" s="47">
        <v>610</v>
      </c>
      <c r="D263" s="47">
        <f>прил7!G408</f>
        <v>163</v>
      </c>
      <c r="E263" s="47" t="e">
        <f>#REF!</f>
        <v>#REF!</v>
      </c>
      <c r="F263" s="47" t="e">
        <f>#REF!</f>
        <v>#REF!</v>
      </c>
    </row>
    <row r="264" spans="1:6" s="4" customFormat="1" ht="25.5">
      <c r="A264" s="9" t="s">
        <v>193</v>
      </c>
      <c r="B264" s="70" t="s">
        <v>1</v>
      </c>
      <c r="C264" s="70"/>
      <c r="D264" s="75">
        <f>D265+D272</f>
        <v>9061</v>
      </c>
      <c r="E264" s="75" t="e">
        <f>E265</f>
        <v>#REF!</v>
      </c>
      <c r="F264" s="75" t="e">
        <f>F265</f>
        <v>#REF!</v>
      </c>
    </row>
    <row r="265" spans="1:6" s="4" customFormat="1" ht="12.75">
      <c r="A265" s="34" t="s">
        <v>202</v>
      </c>
      <c r="B265" s="70" t="s">
        <v>2</v>
      </c>
      <c r="C265" s="70"/>
      <c r="D265" s="26">
        <f>D266+D268+D270</f>
        <v>8410</v>
      </c>
      <c r="E265" s="26" t="e">
        <f>E266+E268+E270</f>
        <v>#REF!</v>
      </c>
      <c r="F265" s="26" t="e">
        <f>F266+F268+F270</f>
        <v>#REF!</v>
      </c>
    </row>
    <row r="266" spans="1:6" s="4" customFormat="1" ht="38.25">
      <c r="A266" s="121" t="s">
        <v>104</v>
      </c>
      <c r="B266" s="70" t="s">
        <v>2</v>
      </c>
      <c r="C266" s="70" t="s">
        <v>103</v>
      </c>
      <c r="D266" s="75">
        <f>D267</f>
        <v>6202</v>
      </c>
      <c r="E266" s="75" t="e">
        <f>E267</f>
        <v>#REF!</v>
      </c>
      <c r="F266" s="75" t="e">
        <f>F267</f>
        <v>#REF!</v>
      </c>
    </row>
    <row r="267" spans="1:6" s="4" customFormat="1" ht="12.75">
      <c r="A267" s="118" t="s">
        <v>105</v>
      </c>
      <c r="B267" s="70" t="s">
        <v>2</v>
      </c>
      <c r="C267" s="70" t="s">
        <v>203</v>
      </c>
      <c r="D267" s="26">
        <f>прил7!G473</f>
        <v>6202</v>
      </c>
      <c r="E267" s="26" t="e">
        <f>#REF!</f>
        <v>#REF!</v>
      </c>
      <c r="F267" s="26" t="e">
        <f>#REF!</f>
        <v>#REF!</v>
      </c>
    </row>
    <row r="268" spans="1:6" s="4" customFormat="1" ht="12.75">
      <c r="A268" s="121" t="s">
        <v>109</v>
      </c>
      <c r="B268" s="70" t="s">
        <v>2</v>
      </c>
      <c r="C268" s="70" t="s">
        <v>106</v>
      </c>
      <c r="D268" s="26">
        <f>D269</f>
        <v>2206</v>
      </c>
      <c r="E268" s="26" t="e">
        <f>E269</f>
        <v>#REF!</v>
      </c>
      <c r="F268" s="26" t="e">
        <f>F269</f>
        <v>#REF!</v>
      </c>
    </row>
    <row r="269" spans="1:6" s="4" customFormat="1" ht="12.75">
      <c r="A269" s="121" t="s">
        <v>110</v>
      </c>
      <c r="B269" s="70" t="s">
        <v>2</v>
      </c>
      <c r="C269" s="70" t="s">
        <v>207</v>
      </c>
      <c r="D269" s="26">
        <f>прил7!G475</f>
        <v>2206</v>
      </c>
      <c r="E269" s="26" t="e">
        <f>#REF!</f>
        <v>#REF!</v>
      </c>
      <c r="F269" s="26" t="e">
        <f>#REF!</f>
        <v>#REF!</v>
      </c>
    </row>
    <row r="270" spans="1:6" s="4" customFormat="1" ht="12.75">
      <c r="A270" s="121" t="s">
        <v>111</v>
      </c>
      <c r="B270" s="70" t="s">
        <v>2</v>
      </c>
      <c r="C270" s="70" t="s">
        <v>107</v>
      </c>
      <c r="D270" s="26">
        <f>D271</f>
        <v>2</v>
      </c>
      <c r="E270" s="26" t="e">
        <f>E271</f>
        <v>#REF!</v>
      </c>
      <c r="F270" s="26" t="e">
        <f>F271</f>
        <v>#REF!</v>
      </c>
    </row>
    <row r="271" spans="1:6" s="4" customFormat="1" ht="12.75">
      <c r="A271" s="121" t="s">
        <v>112</v>
      </c>
      <c r="B271" s="70" t="s">
        <v>2</v>
      </c>
      <c r="C271" s="70" t="s">
        <v>108</v>
      </c>
      <c r="D271" s="26">
        <f>прил7!G477</f>
        <v>2</v>
      </c>
      <c r="E271" s="26" t="e">
        <f>#REF!</f>
        <v>#REF!</v>
      </c>
      <c r="F271" s="26" t="e">
        <f>#REF!</f>
        <v>#REF!</v>
      </c>
    </row>
    <row r="272" spans="1:6" s="4" customFormat="1" ht="25.5">
      <c r="A272" s="137" t="s">
        <v>411</v>
      </c>
      <c r="B272" s="47" t="s">
        <v>410</v>
      </c>
      <c r="C272" s="47"/>
      <c r="D272" s="47">
        <f>D273</f>
        <v>651</v>
      </c>
      <c r="E272" s="26"/>
      <c r="F272" s="26"/>
    </row>
    <row r="273" spans="1:6" s="4" customFormat="1" ht="25.5">
      <c r="A273" s="62" t="s">
        <v>59</v>
      </c>
      <c r="B273" s="47" t="s">
        <v>410</v>
      </c>
      <c r="C273" s="47">
        <v>600</v>
      </c>
      <c r="D273" s="47">
        <f>D274</f>
        <v>651</v>
      </c>
      <c r="E273" s="26"/>
      <c r="F273" s="26"/>
    </row>
    <row r="274" spans="1:6" s="4" customFormat="1" ht="12.75">
      <c r="A274" s="132" t="s">
        <v>83</v>
      </c>
      <c r="B274" s="47" t="s">
        <v>410</v>
      </c>
      <c r="C274" s="47">
        <v>610</v>
      </c>
      <c r="D274" s="47">
        <f>прил7!G412</f>
        <v>651</v>
      </c>
      <c r="E274" s="26"/>
      <c r="F274" s="26"/>
    </row>
    <row r="275" spans="1:6" s="136" customFormat="1" ht="25.5">
      <c r="A275" s="135" t="s">
        <v>176</v>
      </c>
      <c r="B275" s="14" t="s">
        <v>166</v>
      </c>
      <c r="C275" s="47"/>
      <c r="D275" s="47">
        <f>D276+D279+D282+D285</f>
        <v>480</v>
      </c>
      <c r="E275" s="47" t="e">
        <f>E276+E279+E282+E285</f>
        <v>#REF!</v>
      </c>
      <c r="F275" s="47" t="e">
        <f>F276+F279+F282+F285</f>
        <v>#REF!</v>
      </c>
    </row>
    <row r="276" spans="1:6" ht="25.5">
      <c r="A276" s="11" t="s">
        <v>153</v>
      </c>
      <c r="B276" s="10" t="s">
        <v>154</v>
      </c>
      <c r="C276" s="47"/>
      <c r="D276" s="47">
        <f aca="true" t="shared" si="41" ref="D276:F277">D277</f>
        <v>130</v>
      </c>
      <c r="E276" s="47" t="e">
        <f t="shared" si="41"/>
        <v>#REF!</v>
      </c>
      <c r="F276" s="47" t="e">
        <f t="shared" si="41"/>
        <v>#REF!</v>
      </c>
    </row>
    <row r="277" spans="1:6" ht="12.75">
      <c r="A277" s="53" t="s">
        <v>109</v>
      </c>
      <c r="B277" s="10" t="s">
        <v>154</v>
      </c>
      <c r="C277" s="47">
        <v>200</v>
      </c>
      <c r="D277" s="47">
        <f t="shared" si="41"/>
        <v>130</v>
      </c>
      <c r="E277" s="47" t="e">
        <f t="shared" si="41"/>
        <v>#REF!</v>
      </c>
      <c r="F277" s="47" t="e">
        <f t="shared" si="41"/>
        <v>#REF!</v>
      </c>
    </row>
    <row r="278" spans="1:6" ht="12.75">
      <c r="A278" s="53" t="s">
        <v>110</v>
      </c>
      <c r="B278" s="10" t="s">
        <v>154</v>
      </c>
      <c r="C278" s="47">
        <v>240</v>
      </c>
      <c r="D278" s="47">
        <f>прил7!G501</f>
        <v>130</v>
      </c>
      <c r="E278" s="47" t="e">
        <f>#REF!</f>
        <v>#REF!</v>
      </c>
      <c r="F278" s="47" t="e">
        <f>#REF!</f>
        <v>#REF!</v>
      </c>
    </row>
    <row r="279" spans="1:6" ht="25.5">
      <c r="A279" s="11" t="s">
        <v>155</v>
      </c>
      <c r="B279" s="10" t="s">
        <v>156</v>
      </c>
      <c r="C279" s="47"/>
      <c r="D279" s="47">
        <f aca="true" t="shared" si="42" ref="D279:F280">D280</f>
        <v>230</v>
      </c>
      <c r="E279" s="47" t="e">
        <f t="shared" si="42"/>
        <v>#REF!</v>
      </c>
      <c r="F279" s="47" t="e">
        <f t="shared" si="42"/>
        <v>#REF!</v>
      </c>
    </row>
    <row r="280" spans="1:6" ht="12.75">
      <c r="A280" s="53" t="s">
        <v>109</v>
      </c>
      <c r="B280" s="10" t="s">
        <v>156</v>
      </c>
      <c r="C280" s="47">
        <v>200</v>
      </c>
      <c r="D280" s="47">
        <f t="shared" si="42"/>
        <v>230</v>
      </c>
      <c r="E280" s="47" t="e">
        <f t="shared" si="42"/>
        <v>#REF!</v>
      </c>
      <c r="F280" s="47" t="e">
        <f t="shared" si="42"/>
        <v>#REF!</v>
      </c>
    </row>
    <row r="281" spans="1:6" ht="12.75">
      <c r="A281" s="53" t="s">
        <v>110</v>
      </c>
      <c r="B281" s="10" t="s">
        <v>156</v>
      </c>
      <c r="C281" s="47">
        <v>240</v>
      </c>
      <c r="D281" s="47">
        <f>прил7!G504</f>
        <v>230</v>
      </c>
      <c r="E281" s="47" t="e">
        <f>#REF!</f>
        <v>#REF!</v>
      </c>
      <c r="F281" s="47" t="e">
        <f>#REF!</f>
        <v>#REF!</v>
      </c>
    </row>
    <row r="282" spans="1:6" ht="12.75">
      <c r="A282" s="11" t="s">
        <v>157</v>
      </c>
      <c r="B282" s="10" t="s">
        <v>158</v>
      </c>
      <c r="C282" s="47"/>
      <c r="D282" s="47">
        <f aca="true" t="shared" si="43" ref="D282:F283">D283</f>
        <v>70</v>
      </c>
      <c r="E282" s="47" t="e">
        <f t="shared" si="43"/>
        <v>#REF!</v>
      </c>
      <c r="F282" s="47" t="e">
        <f t="shared" si="43"/>
        <v>#REF!</v>
      </c>
    </row>
    <row r="283" spans="1:6" ht="12.75">
      <c r="A283" s="53" t="s">
        <v>109</v>
      </c>
      <c r="B283" s="10" t="s">
        <v>158</v>
      </c>
      <c r="C283" s="47">
        <v>200</v>
      </c>
      <c r="D283" s="47">
        <f t="shared" si="43"/>
        <v>70</v>
      </c>
      <c r="E283" s="47" t="e">
        <f t="shared" si="43"/>
        <v>#REF!</v>
      </c>
      <c r="F283" s="47" t="e">
        <f t="shared" si="43"/>
        <v>#REF!</v>
      </c>
    </row>
    <row r="284" spans="1:6" ht="12.75">
      <c r="A284" s="53" t="s">
        <v>110</v>
      </c>
      <c r="B284" s="10" t="s">
        <v>158</v>
      </c>
      <c r="C284" s="47">
        <v>240</v>
      </c>
      <c r="D284" s="47">
        <f>прил7!G507</f>
        <v>70</v>
      </c>
      <c r="E284" s="47" t="e">
        <f>#REF!</f>
        <v>#REF!</v>
      </c>
      <c r="F284" s="47" t="e">
        <f>#REF!</f>
        <v>#REF!</v>
      </c>
    </row>
    <row r="285" spans="1:6" ht="38.25">
      <c r="A285" s="11" t="s">
        <v>356</v>
      </c>
      <c r="B285" s="10" t="s">
        <v>3</v>
      </c>
      <c r="C285" s="47"/>
      <c r="D285" s="47">
        <f aca="true" t="shared" si="44" ref="D285:F286">D286</f>
        <v>50</v>
      </c>
      <c r="E285" s="47" t="e">
        <f t="shared" si="44"/>
        <v>#REF!</v>
      </c>
      <c r="F285" s="47" t="e">
        <f t="shared" si="44"/>
        <v>#REF!</v>
      </c>
    </row>
    <row r="286" spans="1:6" ht="25.5">
      <c r="A286" s="122" t="s">
        <v>54</v>
      </c>
      <c r="B286" s="10" t="s">
        <v>3</v>
      </c>
      <c r="C286" s="47">
        <v>400</v>
      </c>
      <c r="D286" s="47">
        <f t="shared" si="44"/>
        <v>50</v>
      </c>
      <c r="E286" s="47" t="e">
        <f t="shared" si="44"/>
        <v>#REF!</v>
      </c>
      <c r="F286" s="47" t="e">
        <f t="shared" si="44"/>
        <v>#REF!</v>
      </c>
    </row>
    <row r="287" spans="1:6" ht="12.75">
      <c r="A287" s="121" t="s">
        <v>55</v>
      </c>
      <c r="B287" s="10" t="s">
        <v>3</v>
      </c>
      <c r="C287" s="47">
        <v>410</v>
      </c>
      <c r="D287" s="47">
        <f>прил7!G510</f>
        <v>50</v>
      </c>
      <c r="E287" s="47" t="e">
        <f>#REF!</f>
        <v>#REF!</v>
      </c>
      <c r="F287" s="47" t="e">
        <f>#REF!</f>
        <v>#REF!</v>
      </c>
    </row>
    <row r="288" spans="1:6" s="4" customFormat="1" ht="25.5">
      <c r="A288" s="7" t="s">
        <v>366</v>
      </c>
      <c r="B288" s="8" t="s">
        <v>187</v>
      </c>
      <c r="C288" s="97"/>
      <c r="D288" s="66">
        <f>D289+D292+D298+D301+D295</f>
        <v>21723</v>
      </c>
      <c r="E288" s="66" t="e">
        <f>E289+E292+E298+E301</f>
        <v>#REF!</v>
      </c>
      <c r="F288" s="66" t="e">
        <f>F289+F292+F298+F301</f>
        <v>#REF!</v>
      </c>
    </row>
    <row r="289" spans="1:6" s="4" customFormat="1" ht="12.75">
      <c r="A289" s="133" t="s">
        <v>373</v>
      </c>
      <c r="B289" s="10" t="s">
        <v>325</v>
      </c>
      <c r="C289" s="97"/>
      <c r="D289" s="47">
        <f aca="true" t="shared" si="45" ref="D289:F290">D290</f>
        <v>2300</v>
      </c>
      <c r="E289" s="47" t="e">
        <f t="shared" si="45"/>
        <v>#REF!</v>
      </c>
      <c r="F289" s="47" t="e">
        <f t="shared" si="45"/>
        <v>#REF!</v>
      </c>
    </row>
    <row r="290" spans="1:6" s="4" customFormat="1" ht="15" customHeight="1">
      <c r="A290" s="132" t="s">
        <v>59</v>
      </c>
      <c r="B290" s="10" t="s">
        <v>325</v>
      </c>
      <c r="C290" s="47">
        <v>600</v>
      </c>
      <c r="D290" s="47">
        <f t="shared" si="45"/>
        <v>2300</v>
      </c>
      <c r="E290" s="47" t="e">
        <f t="shared" si="45"/>
        <v>#REF!</v>
      </c>
      <c r="F290" s="47" t="e">
        <f t="shared" si="45"/>
        <v>#REF!</v>
      </c>
    </row>
    <row r="291" spans="1:6" s="4" customFormat="1" ht="12.75">
      <c r="A291" s="132" t="s">
        <v>83</v>
      </c>
      <c r="B291" s="10" t="s">
        <v>325</v>
      </c>
      <c r="C291" s="47">
        <v>610</v>
      </c>
      <c r="D291" s="47">
        <f>прил7!G224+прил7!G245</f>
        <v>2300</v>
      </c>
      <c r="E291" s="47" t="e">
        <f>#REF!+#REF!</f>
        <v>#REF!</v>
      </c>
      <c r="F291" s="47" t="e">
        <f>#REF!+#REF!</f>
        <v>#REF!</v>
      </c>
    </row>
    <row r="292" spans="1:6" ht="12.75">
      <c r="A292" s="34" t="s">
        <v>4</v>
      </c>
      <c r="B292" s="70" t="s">
        <v>326</v>
      </c>
      <c r="C292" s="70"/>
      <c r="D292" s="65">
        <f aca="true" t="shared" si="46" ref="D292:F293">D293</f>
        <v>1250</v>
      </c>
      <c r="E292" s="65" t="e">
        <f t="shared" si="46"/>
        <v>#REF!</v>
      </c>
      <c r="F292" s="65" t="e">
        <f t="shared" si="46"/>
        <v>#REF!</v>
      </c>
    </row>
    <row r="293" spans="1:6" ht="16.5" customHeight="1">
      <c r="A293" s="132" t="s">
        <v>59</v>
      </c>
      <c r="B293" s="70" t="s">
        <v>326</v>
      </c>
      <c r="C293" s="70" t="s">
        <v>56</v>
      </c>
      <c r="D293" s="65">
        <f t="shared" si="46"/>
        <v>1250</v>
      </c>
      <c r="E293" s="65" t="e">
        <f t="shared" si="46"/>
        <v>#REF!</v>
      </c>
      <c r="F293" s="65" t="e">
        <f t="shared" si="46"/>
        <v>#REF!</v>
      </c>
    </row>
    <row r="294" spans="1:6" ht="12.75">
      <c r="A294" s="132" t="s">
        <v>83</v>
      </c>
      <c r="B294" s="70" t="s">
        <v>326</v>
      </c>
      <c r="C294" s="70" t="s">
        <v>57</v>
      </c>
      <c r="D294" s="65">
        <f>прил7!G227</f>
        <v>1250</v>
      </c>
      <c r="E294" s="65" t="e">
        <f>#REF!+#REF!</f>
        <v>#REF!</v>
      </c>
      <c r="F294" s="65" t="e">
        <f>#REF!+#REF!</f>
        <v>#REF!</v>
      </c>
    </row>
    <row r="295" spans="1:6" ht="25.5">
      <c r="A295" s="11" t="s">
        <v>431</v>
      </c>
      <c r="B295" s="64" t="s">
        <v>432</v>
      </c>
      <c r="C295" s="64"/>
      <c r="D295" s="65">
        <f>D296</f>
        <v>450</v>
      </c>
      <c r="E295" s="65"/>
      <c r="F295" s="65"/>
    </row>
    <row r="296" spans="1:6" ht="25.5">
      <c r="A296" s="62" t="s">
        <v>59</v>
      </c>
      <c r="B296" s="64" t="s">
        <v>432</v>
      </c>
      <c r="C296" s="64" t="s">
        <v>56</v>
      </c>
      <c r="D296" s="65">
        <f>D297</f>
        <v>450</v>
      </c>
      <c r="E296" s="65"/>
      <c r="F296" s="65"/>
    </row>
    <row r="297" spans="1:6" ht="12.75">
      <c r="A297" s="62" t="s">
        <v>83</v>
      </c>
      <c r="B297" s="64" t="s">
        <v>432</v>
      </c>
      <c r="C297" s="64" t="s">
        <v>57</v>
      </c>
      <c r="D297" s="65">
        <f>прил7!G230</f>
        <v>450</v>
      </c>
      <c r="E297" s="65"/>
      <c r="F297" s="65"/>
    </row>
    <row r="298" spans="1:6" ht="25.5">
      <c r="A298" s="121" t="s">
        <v>364</v>
      </c>
      <c r="B298" s="70" t="s">
        <v>20</v>
      </c>
      <c r="C298" s="70"/>
      <c r="D298" s="65">
        <f aca="true" t="shared" si="47" ref="D298:F299">D299</f>
        <v>9415</v>
      </c>
      <c r="E298" s="65" t="e">
        <f t="shared" si="47"/>
        <v>#REF!</v>
      </c>
      <c r="F298" s="65" t="e">
        <f t="shared" si="47"/>
        <v>#REF!</v>
      </c>
    </row>
    <row r="299" spans="1:6" ht="14.25" customHeight="1">
      <c r="A299" s="128" t="s">
        <v>59</v>
      </c>
      <c r="B299" s="70" t="s">
        <v>20</v>
      </c>
      <c r="C299" s="70" t="s">
        <v>56</v>
      </c>
      <c r="D299" s="65">
        <f t="shared" si="47"/>
        <v>9415</v>
      </c>
      <c r="E299" s="65" t="e">
        <f t="shared" si="47"/>
        <v>#REF!</v>
      </c>
      <c r="F299" s="65" t="e">
        <f t="shared" si="47"/>
        <v>#REF!</v>
      </c>
    </row>
    <row r="300" spans="1:6" ht="12.75">
      <c r="A300" s="128" t="s">
        <v>83</v>
      </c>
      <c r="B300" s="70" t="s">
        <v>20</v>
      </c>
      <c r="C300" s="70" t="s">
        <v>57</v>
      </c>
      <c r="D300" s="65">
        <f>прил7!G215+прил7!G233</f>
        <v>9415</v>
      </c>
      <c r="E300" s="65" t="e">
        <f>#REF!+#REF!</f>
        <v>#REF!</v>
      </c>
      <c r="F300" s="65" t="e">
        <f>#REF!+#REF!</f>
        <v>#REF!</v>
      </c>
    </row>
    <row r="301" spans="1:6" ht="38.25">
      <c r="A301" s="128" t="s">
        <v>359</v>
      </c>
      <c r="B301" s="94" t="s">
        <v>21</v>
      </c>
      <c r="C301" s="94"/>
      <c r="D301" s="100">
        <f aca="true" t="shared" si="48" ref="D301:F302">D302</f>
        <v>8308</v>
      </c>
      <c r="E301" s="100" t="e">
        <f t="shared" si="48"/>
        <v>#REF!</v>
      </c>
      <c r="F301" s="100" t="e">
        <f t="shared" si="48"/>
        <v>#REF!</v>
      </c>
    </row>
    <row r="302" spans="1:6" ht="13.5" customHeight="1">
      <c r="A302" s="128" t="s">
        <v>59</v>
      </c>
      <c r="B302" s="94" t="s">
        <v>21</v>
      </c>
      <c r="C302" s="70" t="s">
        <v>56</v>
      </c>
      <c r="D302" s="65">
        <f t="shared" si="48"/>
        <v>8308</v>
      </c>
      <c r="E302" s="65" t="e">
        <f t="shared" si="48"/>
        <v>#REF!</v>
      </c>
      <c r="F302" s="65" t="e">
        <f t="shared" si="48"/>
        <v>#REF!</v>
      </c>
    </row>
    <row r="303" spans="1:6" ht="12.75">
      <c r="A303" s="128" t="s">
        <v>83</v>
      </c>
      <c r="B303" s="94" t="s">
        <v>21</v>
      </c>
      <c r="C303" s="70" t="s">
        <v>57</v>
      </c>
      <c r="D303" s="65">
        <f>прил7!G236</f>
        <v>8308</v>
      </c>
      <c r="E303" s="65" t="e">
        <f>#REF!</f>
        <v>#REF!</v>
      </c>
      <c r="F303" s="65" t="e">
        <f>#REF!</f>
        <v>#REF!</v>
      </c>
    </row>
    <row r="304" spans="1:6" s="18" customFormat="1" ht="25.5">
      <c r="A304" s="58" t="s">
        <v>365</v>
      </c>
      <c r="B304" s="14" t="s">
        <v>179</v>
      </c>
      <c r="C304" s="47"/>
      <c r="D304" s="47">
        <f>D305</f>
        <v>5378</v>
      </c>
      <c r="E304" s="47" t="e">
        <f>E305</f>
        <v>#REF!</v>
      </c>
      <c r="F304" s="47" t="e">
        <f>F305</f>
        <v>#REF!</v>
      </c>
    </row>
    <row r="305" spans="1:6" s="18" customFormat="1" ht="51">
      <c r="A305" s="13" t="s">
        <v>180</v>
      </c>
      <c r="B305" s="47" t="s">
        <v>181</v>
      </c>
      <c r="C305" s="47"/>
      <c r="D305" s="47">
        <f>D306+D309</f>
        <v>5378</v>
      </c>
      <c r="E305" s="47" t="e">
        <f>#REF!+E306+E309</f>
        <v>#REF!</v>
      </c>
      <c r="F305" s="47" t="e">
        <f>#REF!+F306+F309</f>
        <v>#REF!</v>
      </c>
    </row>
    <row r="306" spans="1:6" s="18" customFormat="1" ht="25.5">
      <c r="A306" s="13" t="s">
        <v>184</v>
      </c>
      <c r="B306" s="47" t="s">
        <v>182</v>
      </c>
      <c r="C306" s="47"/>
      <c r="D306" s="47">
        <f aca="true" t="shared" si="49" ref="D306:F307">D307</f>
        <v>2816</v>
      </c>
      <c r="E306" s="47" t="e">
        <f t="shared" si="49"/>
        <v>#REF!</v>
      </c>
      <c r="F306" s="47" t="e">
        <f t="shared" si="49"/>
        <v>#REF!</v>
      </c>
    </row>
    <row r="307" spans="1:6" s="18" customFormat="1" ht="12.75">
      <c r="A307" s="121" t="s">
        <v>73</v>
      </c>
      <c r="B307" s="47" t="s">
        <v>182</v>
      </c>
      <c r="C307" s="47">
        <v>300</v>
      </c>
      <c r="D307" s="47">
        <f t="shared" si="49"/>
        <v>2816</v>
      </c>
      <c r="E307" s="47" t="e">
        <f t="shared" si="49"/>
        <v>#REF!</v>
      </c>
      <c r="F307" s="47" t="e">
        <f t="shared" si="49"/>
        <v>#REF!</v>
      </c>
    </row>
    <row r="308" spans="1:6" s="18" customFormat="1" ht="25.5">
      <c r="A308" s="121" t="s">
        <v>75</v>
      </c>
      <c r="B308" s="47" t="s">
        <v>182</v>
      </c>
      <c r="C308" s="47">
        <v>320</v>
      </c>
      <c r="D308" s="47">
        <f>прил7!G261</f>
        <v>2816</v>
      </c>
      <c r="E308" s="47" t="e">
        <f>#REF!</f>
        <v>#REF!</v>
      </c>
      <c r="F308" s="47" t="e">
        <f>#REF!</f>
        <v>#REF!</v>
      </c>
    </row>
    <row r="309" spans="1:6" s="18" customFormat="1" ht="12.75">
      <c r="A309" s="13" t="s">
        <v>183</v>
      </c>
      <c r="B309" s="12" t="s">
        <v>5</v>
      </c>
      <c r="C309" s="47"/>
      <c r="D309" s="47">
        <f aca="true" t="shared" si="50" ref="D309:F310">D310</f>
        <v>2562</v>
      </c>
      <c r="E309" s="47" t="e">
        <f t="shared" si="50"/>
        <v>#REF!</v>
      </c>
      <c r="F309" s="47" t="e">
        <f t="shared" si="50"/>
        <v>#REF!</v>
      </c>
    </row>
    <row r="310" spans="1:6" s="18" customFormat="1" ht="25.5">
      <c r="A310" s="54" t="s">
        <v>54</v>
      </c>
      <c r="B310" s="12" t="s">
        <v>5</v>
      </c>
      <c r="C310" s="47">
        <v>400</v>
      </c>
      <c r="D310" s="47">
        <f t="shared" si="50"/>
        <v>2562</v>
      </c>
      <c r="E310" s="47" t="e">
        <f t="shared" si="50"/>
        <v>#REF!</v>
      </c>
      <c r="F310" s="47" t="e">
        <f t="shared" si="50"/>
        <v>#REF!</v>
      </c>
    </row>
    <row r="311" spans="1:6" s="18" customFormat="1" ht="12.75">
      <c r="A311" s="53" t="s">
        <v>55</v>
      </c>
      <c r="B311" s="12" t="s">
        <v>5</v>
      </c>
      <c r="C311" s="47">
        <v>410</v>
      </c>
      <c r="D311" s="47">
        <f>прил7!G180</f>
        <v>2562</v>
      </c>
      <c r="E311" s="47" t="e">
        <f>#REF!</f>
        <v>#REF!</v>
      </c>
      <c r="F311" s="47" t="e">
        <f>#REF!</f>
        <v>#REF!</v>
      </c>
    </row>
    <row r="312" spans="1:6" s="18" customFormat="1" ht="25.5">
      <c r="A312" s="58" t="s">
        <v>350</v>
      </c>
      <c r="B312" s="14" t="s">
        <v>188</v>
      </c>
      <c r="C312" s="97"/>
      <c r="D312" s="97">
        <f>D313+D316</f>
        <v>6711</v>
      </c>
      <c r="E312" s="97" t="e">
        <f>E313+E316</f>
        <v>#REF!</v>
      </c>
      <c r="F312" s="97" t="e">
        <f>F313+F316</f>
        <v>#REF!</v>
      </c>
    </row>
    <row r="313" spans="1:6" s="18" customFormat="1" ht="15" customHeight="1">
      <c r="A313" s="13" t="s">
        <v>35</v>
      </c>
      <c r="B313" s="10" t="s">
        <v>34</v>
      </c>
      <c r="C313" s="60"/>
      <c r="D313" s="60">
        <f>D314</f>
        <v>6000</v>
      </c>
      <c r="E313" s="60" t="e">
        <f>#REF!+E314</f>
        <v>#REF!</v>
      </c>
      <c r="F313" s="60" t="e">
        <f>#REF!+F314</f>
        <v>#REF!</v>
      </c>
    </row>
    <row r="314" spans="1:6" s="18" customFormat="1" ht="16.5" customHeight="1">
      <c r="A314" s="132" t="s">
        <v>59</v>
      </c>
      <c r="B314" s="10" t="s">
        <v>34</v>
      </c>
      <c r="C314" s="60">
        <v>600</v>
      </c>
      <c r="D314" s="60">
        <f>D315</f>
        <v>6000</v>
      </c>
      <c r="E314" s="60" t="e">
        <f>E315</f>
        <v>#REF!</v>
      </c>
      <c r="F314" s="60" t="e">
        <f>F315</f>
        <v>#REF!</v>
      </c>
    </row>
    <row r="315" spans="1:6" s="18" customFormat="1" ht="12.75">
      <c r="A315" s="132" t="s">
        <v>83</v>
      </c>
      <c r="B315" s="10" t="s">
        <v>34</v>
      </c>
      <c r="C315" s="60">
        <v>610</v>
      </c>
      <c r="D315" s="60">
        <f>прил7!G240+прил7!G418</f>
        <v>6000</v>
      </c>
      <c r="E315" s="60" t="e">
        <f>#REF!+#REF!+#REF!</f>
        <v>#REF!</v>
      </c>
      <c r="F315" s="60" t="e">
        <f>#REF!+#REF!+#REF!</f>
        <v>#REF!</v>
      </c>
    </row>
    <row r="316" spans="1:6" s="18" customFormat="1" ht="12.75">
      <c r="A316" s="13" t="s">
        <v>36</v>
      </c>
      <c r="B316" s="10" t="s">
        <v>37</v>
      </c>
      <c r="C316" s="60"/>
      <c r="D316" s="60">
        <f>D317+D319</f>
        <v>711</v>
      </c>
      <c r="E316" s="60" t="e">
        <f>E317+E319</f>
        <v>#REF!</v>
      </c>
      <c r="F316" s="60" t="e">
        <f>F317+F319</f>
        <v>#REF!</v>
      </c>
    </row>
    <row r="317" spans="1:6" s="18" customFormat="1" ht="12.75">
      <c r="A317" s="53" t="s">
        <v>109</v>
      </c>
      <c r="B317" s="10" t="s">
        <v>37</v>
      </c>
      <c r="C317" s="60">
        <v>200</v>
      </c>
      <c r="D317" s="60">
        <f>D318</f>
        <v>50</v>
      </c>
      <c r="E317" s="60" t="e">
        <f>E318</f>
        <v>#REF!</v>
      </c>
      <c r="F317" s="60" t="e">
        <f>F318</f>
        <v>#REF!</v>
      </c>
    </row>
    <row r="318" spans="1:6" s="18" customFormat="1" ht="12.75">
      <c r="A318" s="53" t="s">
        <v>110</v>
      </c>
      <c r="B318" s="10" t="s">
        <v>37</v>
      </c>
      <c r="C318" s="60">
        <v>240</v>
      </c>
      <c r="D318" s="60">
        <f>прил7!G621</f>
        <v>50</v>
      </c>
      <c r="E318" s="60" t="e">
        <f>#REF!</f>
        <v>#REF!</v>
      </c>
      <c r="F318" s="60" t="e">
        <f>#REF!</f>
        <v>#REF!</v>
      </c>
    </row>
    <row r="319" spans="1:6" s="18" customFormat="1" ht="17.25" customHeight="1">
      <c r="A319" s="132" t="s">
        <v>59</v>
      </c>
      <c r="B319" s="10" t="s">
        <v>37</v>
      </c>
      <c r="C319" s="60">
        <v>600</v>
      </c>
      <c r="D319" s="60">
        <f>D320</f>
        <v>661</v>
      </c>
      <c r="E319" s="60" t="e">
        <f>E320</f>
        <v>#REF!</v>
      </c>
      <c r="F319" s="60" t="e">
        <f>F320</f>
        <v>#REF!</v>
      </c>
    </row>
    <row r="320" spans="1:6" s="18" customFormat="1" ht="12.75">
      <c r="A320" s="132" t="s">
        <v>83</v>
      </c>
      <c r="B320" s="10" t="s">
        <v>37</v>
      </c>
      <c r="C320" s="60">
        <v>610</v>
      </c>
      <c r="D320" s="60">
        <f>прил7!G578+прил7!G640</f>
        <v>661</v>
      </c>
      <c r="E320" s="60" t="e">
        <f>#REF!+#REF!+#REF!</f>
        <v>#REF!</v>
      </c>
      <c r="F320" s="60" t="e">
        <f>#REF!+#REF!+#REF!</f>
        <v>#REF!</v>
      </c>
    </row>
    <row r="321" spans="1:6" s="18" customFormat="1" ht="38.25">
      <c r="A321" s="58" t="s">
        <v>351</v>
      </c>
      <c r="B321" s="8" t="s">
        <v>189</v>
      </c>
      <c r="C321" s="59"/>
      <c r="D321" s="59">
        <f>D325+D332+D335+D322+D338</f>
        <v>14868</v>
      </c>
      <c r="E321" s="59" t="e">
        <f>E325+E332+E335+E322</f>
        <v>#REF!</v>
      </c>
      <c r="F321" s="59" t="e">
        <f>F325+F332+F335+F322</f>
        <v>#REF!</v>
      </c>
    </row>
    <row r="322" spans="1:6" s="18" customFormat="1" ht="12.75">
      <c r="A322" s="34" t="s">
        <v>202</v>
      </c>
      <c r="B322" s="10" t="s">
        <v>340</v>
      </c>
      <c r="C322" s="60"/>
      <c r="D322" s="60">
        <f aca="true" t="shared" si="51" ref="D322:F323">D323</f>
        <v>200</v>
      </c>
      <c r="E322" s="60" t="e">
        <f t="shared" si="51"/>
        <v>#REF!</v>
      </c>
      <c r="F322" s="60" t="e">
        <f t="shared" si="51"/>
        <v>#REF!</v>
      </c>
    </row>
    <row r="323" spans="1:6" s="18" customFormat="1" ht="12.75">
      <c r="A323" s="53" t="s">
        <v>109</v>
      </c>
      <c r="B323" s="10" t="s">
        <v>340</v>
      </c>
      <c r="C323" s="60">
        <v>200</v>
      </c>
      <c r="D323" s="60">
        <f t="shared" si="51"/>
        <v>200</v>
      </c>
      <c r="E323" s="60" t="e">
        <f t="shared" si="51"/>
        <v>#REF!</v>
      </c>
      <c r="F323" s="60" t="e">
        <f t="shared" si="51"/>
        <v>#REF!</v>
      </c>
    </row>
    <row r="324" spans="1:6" s="18" customFormat="1" ht="12.75">
      <c r="A324" s="53" t="s">
        <v>110</v>
      </c>
      <c r="B324" s="10" t="s">
        <v>340</v>
      </c>
      <c r="C324" s="60">
        <v>240</v>
      </c>
      <c r="D324" s="60">
        <f>прил7!G39</f>
        <v>200</v>
      </c>
      <c r="E324" s="60" t="e">
        <f>#REF!</f>
        <v>#REF!</v>
      </c>
      <c r="F324" s="60" t="e">
        <f>#REF!</f>
        <v>#REF!</v>
      </c>
    </row>
    <row r="325" spans="1:6" s="18" customFormat="1" ht="12.75">
      <c r="A325" s="13" t="s">
        <v>6</v>
      </c>
      <c r="B325" s="10" t="s">
        <v>9</v>
      </c>
      <c r="C325" s="59"/>
      <c r="D325" s="60">
        <f>D326+D328+D330</f>
        <v>7525</v>
      </c>
      <c r="E325" s="60" t="e">
        <f>E326+E328+E330</f>
        <v>#REF!</v>
      </c>
      <c r="F325" s="60" t="e">
        <f>F326+F328+F330</f>
        <v>#REF!</v>
      </c>
    </row>
    <row r="326" spans="1:6" s="18" customFormat="1" ht="38.25">
      <c r="A326" s="53" t="s">
        <v>104</v>
      </c>
      <c r="B326" s="10" t="s">
        <v>9</v>
      </c>
      <c r="C326" s="60">
        <v>100</v>
      </c>
      <c r="D326" s="60">
        <f>D327</f>
        <v>4858</v>
      </c>
      <c r="E326" s="60" t="e">
        <f>E327</f>
        <v>#REF!</v>
      </c>
      <c r="F326" s="60" t="e">
        <f>F327</f>
        <v>#REF!</v>
      </c>
    </row>
    <row r="327" spans="1:6" s="18" customFormat="1" ht="12.75">
      <c r="A327" s="53" t="s">
        <v>58</v>
      </c>
      <c r="B327" s="10" t="s">
        <v>9</v>
      </c>
      <c r="C327" s="60">
        <v>110</v>
      </c>
      <c r="D327" s="60">
        <f>прил7!G163</f>
        <v>4858</v>
      </c>
      <c r="E327" s="60" t="e">
        <f>#REF!</f>
        <v>#REF!</v>
      </c>
      <c r="F327" s="60" t="e">
        <f>#REF!</f>
        <v>#REF!</v>
      </c>
    </row>
    <row r="328" spans="1:6" s="18" customFormat="1" ht="12.75">
      <c r="A328" s="53" t="s">
        <v>109</v>
      </c>
      <c r="B328" s="10" t="s">
        <v>9</v>
      </c>
      <c r="C328" s="60">
        <v>200</v>
      </c>
      <c r="D328" s="60">
        <f>D329</f>
        <v>2646</v>
      </c>
      <c r="E328" s="60" t="e">
        <f>E329</f>
        <v>#REF!</v>
      </c>
      <c r="F328" s="60" t="e">
        <f>F329</f>
        <v>#REF!</v>
      </c>
    </row>
    <row r="329" spans="1:6" s="18" customFormat="1" ht="12.75">
      <c r="A329" s="53" t="s">
        <v>110</v>
      </c>
      <c r="B329" s="10" t="s">
        <v>9</v>
      </c>
      <c r="C329" s="60">
        <v>240</v>
      </c>
      <c r="D329" s="60">
        <f>прил7!G165</f>
        <v>2646</v>
      </c>
      <c r="E329" s="60" t="e">
        <f>#REF!</f>
        <v>#REF!</v>
      </c>
      <c r="F329" s="60" t="e">
        <f>#REF!</f>
        <v>#REF!</v>
      </c>
    </row>
    <row r="330" spans="1:6" s="18" customFormat="1" ht="12.75">
      <c r="A330" s="53" t="s">
        <v>111</v>
      </c>
      <c r="B330" s="10" t="s">
        <v>9</v>
      </c>
      <c r="C330" s="60">
        <v>800</v>
      </c>
      <c r="D330" s="60">
        <f>D331</f>
        <v>21</v>
      </c>
      <c r="E330" s="60" t="e">
        <f>E331</f>
        <v>#REF!</v>
      </c>
      <c r="F330" s="60" t="e">
        <f>F331</f>
        <v>#REF!</v>
      </c>
    </row>
    <row r="331" spans="1:6" s="18" customFormat="1" ht="12.75">
      <c r="A331" s="53" t="s">
        <v>112</v>
      </c>
      <c r="B331" s="10" t="s">
        <v>9</v>
      </c>
      <c r="C331" s="60">
        <v>850</v>
      </c>
      <c r="D331" s="60">
        <f>прил7!G167</f>
        <v>21</v>
      </c>
      <c r="E331" s="60" t="e">
        <f>#REF!</f>
        <v>#REF!</v>
      </c>
      <c r="F331" s="60" t="e">
        <f>#REF!</f>
        <v>#REF!</v>
      </c>
    </row>
    <row r="332" spans="1:6" s="18" customFormat="1" ht="25.5">
      <c r="A332" s="39" t="s">
        <v>332</v>
      </c>
      <c r="B332" s="60" t="s">
        <v>331</v>
      </c>
      <c r="C332" s="60"/>
      <c r="D332" s="47">
        <f aca="true" t="shared" si="52" ref="D332:F333">D333</f>
        <v>925</v>
      </c>
      <c r="E332" s="47" t="e">
        <f t="shared" si="52"/>
        <v>#REF!</v>
      </c>
      <c r="F332" s="47" t="e">
        <f t="shared" si="52"/>
        <v>#REF!</v>
      </c>
    </row>
    <row r="333" spans="1:6" s="18" customFormat="1" ht="12.75">
      <c r="A333" s="53" t="s">
        <v>109</v>
      </c>
      <c r="B333" s="60" t="s">
        <v>331</v>
      </c>
      <c r="C333" s="60">
        <v>200</v>
      </c>
      <c r="D333" s="47">
        <f t="shared" si="52"/>
        <v>925</v>
      </c>
      <c r="E333" s="47" t="e">
        <f t="shared" si="52"/>
        <v>#REF!</v>
      </c>
      <c r="F333" s="47" t="e">
        <f t="shared" si="52"/>
        <v>#REF!</v>
      </c>
    </row>
    <row r="334" spans="1:6" s="18" customFormat="1" ht="12.75">
      <c r="A334" s="53" t="s">
        <v>110</v>
      </c>
      <c r="B334" s="60" t="s">
        <v>331</v>
      </c>
      <c r="C334" s="60">
        <v>240</v>
      </c>
      <c r="D334" s="47">
        <f>прил7!G88</f>
        <v>925</v>
      </c>
      <c r="E334" s="47" t="e">
        <f>#REF!</f>
        <v>#REF!</v>
      </c>
      <c r="F334" s="47" t="e">
        <f>#REF!</f>
        <v>#REF!</v>
      </c>
    </row>
    <row r="335" spans="1:6" s="18" customFormat="1" ht="12.75">
      <c r="A335" s="13" t="s">
        <v>301</v>
      </c>
      <c r="B335" s="10" t="s">
        <v>330</v>
      </c>
      <c r="C335" s="60"/>
      <c r="D335" s="60">
        <f aca="true" t="shared" si="53" ref="D335:F336">D336</f>
        <v>4853</v>
      </c>
      <c r="E335" s="60" t="e">
        <f t="shared" si="53"/>
        <v>#REF!</v>
      </c>
      <c r="F335" s="60" t="e">
        <f t="shared" si="53"/>
        <v>#REF!</v>
      </c>
    </row>
    <row r="336" spans="1:6" s="18" customFormat="1" ht="12.75">
      <c r="A336" s="53" t="s">
        <v>109</v>
      </c>
      <c r="B336" s="10" t="s">
        <v>330</v>
      </c>
      <c r="C336" s="60">
        <v>200</v>
      </c>
      <c r="D336" s="60">
        <f t="shared" si="53"/>
        <v>4853</v>
      </c>
      <c r="E336" s="60" t="e">
        <f t="shared" si="53"/>
        <v>#REF!</v>
      </c>
      <c r="F336" s="60" t="e">
        <f t="shared" si="53"/>
        <v>#REF!</v>
      </c>
    </row>
    <row r="337" spans="1:6" s="18" customFormat="1" ht="12.75">
      <c r="A337" s="53" t="s">
        <v>110</v>
      </c>
      <c r="B337" s="10" t="s">
        <v>330</v>
      </c>
      <c r="C337" s="60">
        <v>240</v>
      </c>
      <c r="D337" s="60">
        <f>прил7!G170</f>
        <v>4853</v>
      </c>
      <c r="E337" s="60" t="e">
        <f>#REF!</f>
        <v>#REF!</v>
      </c>
      <c r="F337" s="60" t="e">
        <f>#REF!</f>
        <v>#REF!</v>
      </c>
    </row>
    <row r="338" spans="1:6" s="18" customFormat="1" ht="12.75">
      <c r="A338" s="38" t="s">
        <v>381</v>
      </c>
      <c r="B338" s="10" t="s">
        <v>382</v>
      </c>
      <c r="C338" s="60"/>
      <c r="D338" s="60">
        <f>D339</f>
        <v>1365</v>
      </c>
      <c r="E338" s="60"/>
      <c r="F338" s="60"/>
    </row>
    <row r="339" spans="1:6" s="18" customFormat="1" ht="12.75">
      <c r="A339" s="53" t="s">
        <v>109</v>
      </c>
      <c r="B339" s="10" t="s">
        <v>382</v>
      </c>
      <c r="C339" s="60">
        <v>200</v>
      </c>
      <c r="D339" s="60">
        <f>D340</f>
        <v>1365</v>
      </c>
      <c r="E339" s="60"/>
      <c r="F339" s="60"/>
    </row>
    <row r="340" spans="1:6" s="18" customFormat="1" ht="12.75">
      <c r="A340" s="53" t="s">
        <v>110</v>
      </c>
      <c r="B340" s="10" t="s">
        <v>382</v>
      </c>
      <c r="C340" s="60">
        <v>240</v>
      </c>
      <c r="D340" s="60">
        <f>прил7!G173</f>
        <v>1365</v>
      </c>
      <c r="E340" s="60"/>
      <c r="F340" s="60"/>
    </row>
    <row r="341" spans="1:6" s="18" customFormat="1" ht="12.75">
      <c r="A341" s="194" t="s">
        <v>335</v>
      </c>
      <c r="B341" s="12"/>
      <c r="C341" s="47"/>
      <c r="D341" s="139">
        <f>D321+D312+D304+D288+D275+D128+D112+D96+D68+D61+D18+D8</f>
        <v>1313302.1</v>
      </c>
      <c r="E341" s="139" t="e">
        <f>E321+E312+E304+E288+E275+E128+E112+E96+E68+E61+E18+E8</f>
        <v>#REF!</v>
      </c>
      <c r="F341" s="139" t="e">
        <f>F321+F312+F304+F288+F275+F128+F112+F96+F68+F61+F18+F8</f>
        <v>#REF!</v>
      </c>
    </row>
    <row r="342" spans="1:6" s="18" customFormat="1" ht="12.75">
      <c r="A342" s="61" t="s">
        <v>208</v>
      </c>
      <c r="B342" s="92" t="s">
        <v>102</v>
      </c>
      <c r="C342" s="92"/>
      <c r="D342" s="144">
        <f>D343+D350+D353+D356+D359+D364+D369+D374</f>
        <v>93793</v>
      </c>
      <c r="E342" s="144" t="e">
        <f>E343+E350+E353+E356+E359+E364+E369+E374</f>
        <v>#REF!</v>
      </c>
      <c r="F342" s="144" t="e">
        <f>F343+F350+F353+F356+F359+F364+F369+F374</f>
        <v>#REF!</v>
      </c>
    </row>
    <row r="343" spans="1:6" s="18" customFormat="1" ht="12.75">
      <c r="A343" s="34" t="s">
        <v>202</v>
      </c>
      <c r="B343" s="79" t="s">
        <v>239</v>
      </c>
      <c r="C343" s="94"/>
      <c r="D343" s="79">
        <f>D344+D346+D348</f>
        <v>78799</v>
      </c>
      <c r="E343" s="79" t="e">
        <f>E344+E346+E348</f>
        <v>#REF!</v>
      </c>
      <c r="F343" s="79" t="e">
        <f>F344+F346+F348</f>
        <v>#REF!</v>
      </c>
    </row>
    <row r="344" spans="1:6" s="18" customFormat="1" ht="38.25">
      <c r="A344" s="118" t="s">
        <v>104</v>
      </c>
      <c r="B344" s="79" t="s">
        <v>239</v>
      </c>
      <c r="C344" s="94" t="s">
        <v>103</v>
      </c>
      <c r="D344" s="79">
        <f>D345</f>
        <v>60074</v>
      </c>
      <c r="E344" s="79" t="e">
        <f>E345</f>
        <v>#REF!</v>
      </c>
      <c r="F344" s="79" t="e">
        <f>F345</f>
        <v>#REF!</v>
      </c>
    </row>
    <row r="345" spans="1:6" s="18" customFormat="1" ht="12.75">
      <c r="A345" s="118" t="s">
        <v>105</v>
      </c>
      <c r="B345" s="79" t="s">
        <v>239</v>
      </c>
      <c r="C345" s="94" t="s">
        <v>203</v>
      </c>
      <c r="D345" s="79">
        <f>прил7!G43+прил7!G647+прил7!G666+прил7!G687</f>
        <v>60074</v>
      </c>
      <c r="E345" s="79" t="e">
        <f>#REF!+#REF!+#REF!</f>
        <v>#REF!</v>
      </c>
      <c r="F345" s="79" t="e">
        <f>#REF!+#REF!+#REF!</f>
        <v>#REF!</v>
      </c>
    </row>
    <row r="346" spans="1:6" s="18" customFormat="1" ht="12.75">
      <c r="A346" s="118" t="s">
        <v>109</v>
      </c>
      <c r="B346" s="79" t="s">
        <v>239</v>
      </c>
      <c r="C346" s="94" t="s">
        <v>106</v>
      </c>
      <c r="D346" s="79">
        <f>D347</f>
        <v>18425</v>
      </c>
      <c r="E346" s="79" t="e">
        <f>E347</f>
        <v>#REF!</v>
      </c>
      <c r="F346" s="79" t="e">
        <f>F347</f>
        <v>#REF!</v>
      </c>
    </row>
    <row r="347" spans="1:6" s="18" customFormat="1" ht="12.75">
      <c r="A347" s="118" t="s">
        <v>110</v>
      </c>
      <c r="B347" s="79" t="s">
        <v>239</v>
      </c>
      <c r="C347" s="94" t="s">
        <v>207</v>
      </c>
      <c r="D347" s="79">
        <f>прил7!G45+прил7!G649+прил7!G668+прил7!G689+прил7!G92</f>
        <v>18425</v>
      </c>
      <c r="E347" s="79" t="e">
        <f>#REF!+#REF!+#REF!</f>
        <v>#REF!</v>
      </c>
      <c r="F347" s="79" t="e">
        <f>#REF!+#REF!+#REF!</f>
        <v>#REF!</v>
      </c>
    </row>
    <row r="348" spans="1:6" s="18" customFormat="1" ht="12.75">
      <c r="A348" s="118" t="s">
        <v>111</v>
      </c>
      <c r="B348" s="79" t="s">
        <v>239</v>
      </c>
      <c r="C348" s="94" t="s">
        <v>107</v>
      </c>
      <c r="D348" s="79">
        <f>D349</f>
        <v>300</v>
      </c>
      <c r="E348" s="79" t="e">
        <f>E349</f>
        <v>#REF!</v>
      </c>
      <c r="F348" s="79" t="e">
        <f>F349</f>
        <v>#REF!</v>
      </c>
    </row>
    <row r="349" spans="1:6" s="18" customFormat="1" ht="12.75">
      <c r="A349" s="118" t="s">
        <v>112</v>
      </c>
      <c r="B349" s="79" t="s">
        <v>239</v>
      </c>
      <c r="C349" s="94" t="s">
        <v>108</v>
      </c>
      <c r="D349" s="79">
        <f>прил7!G47+прил7!G651+прил7!G670+прил7!G691</f>
        <v>300</v>
      </c>
      <c r="E349" s="79" t="e">
        <f>#REF!+#REF!+#REF!</f>
        <v>#REF!</v>
      </c>
      <c r="F349" s="79" t="e">
        <f>#REF!+#REF!+#REF!</f>
        <v>#REF!</v>
      </c>
    </row>
    <row r="350" spans="1:6" s="18" customFormat="1" ht="25.5">
      <c r="A350" s="34" t="s">
        <v>205</v>
      </c>
      <c r="B350" s="79" t="s">
        <v>240</v>
      </c>
      <c r="C350" s="70"/>
      <c r="D350" s="26">
        <f aca="true" t="shared" si="54" ref="D350:F351">D351</f>
        <v>1800</v>
      </c>
      <c r="E350" s="26" t="e">
        <f t="shared" si="54"/>
        <v>#REF!</v>
      </c>
      <c r="F350" s="26" t="e">
        <f t="shared" si="54"/>
        <v>#REF!</v>
      </c>
    </row>
    <row r="351" spans="1:6" s="18" customFormat="1" ht="12.75">
      <c r="A351" s="118" t="s">
        <v>109</v>
      </c>
      <c r="B351" s="79" t="s">
        <v>240</v>
      </c>
      <c r="C351" s="70" t="s">
        <v>106</v>
      </c>
      <c r="D351" s="26">
        <f t="shared" si="54"/>
        <v>1800</v>
      </c>
      <c r="E351" s="26" t="e">
        <f t="shared" si="54"/>
        <v>#REF!</v>
      </c>
      <c r="F351" s="26" t="e">
        <f t="shared" si="54"/>
        <v>#REF!</v>
      </c>
    </row>
    <row r="352" spans="1:6" s="18" customFormat="1" ht="12.75">
      <c r="A352" s="118" t="s">
        <v>110</v>
      </c>
      <c r="B352" s="79" t="s">
        <v>240</v>
      </c>
      <c r="C352" s="70" t="s">
        <v>207</v>
      </c>
      <c r="D352" s="26">
        <f>прил7!G50+прил7!G673</f>
        <v>1800</v>
      </c>
      <c r="E352" s="26" t="e">
        <f>#REF!+#REF!</f>
        <v>#REF!</v>
      </c>
      <c r="F352" s="26" t="e">
        <f>#REF!+#REF!</f>
        <v>#REF!</v>
      </c>
    </row>
    <row r="353" spans="1:6" s="18" customFormat="1" ht="12.75">
      <c r="A353" s="196" t="s">
        <v>201</v>
      </c>
      <c r="B353" s="70" t="s">
        <v>297</v>
      </c>
      <c r="C353" s="70"/>
      <c r="D353" s="76">
        <f aca="true" t="shared" si="55" ref="D353:F354">D354</f>
        <v>2031</v>
      </c>
      <c r="E353" s="76" t="e">
        <f t="shared" si="55"/>
        <v>#REF!</v>
      </c>
      <c r="F353" s="76" t="e">
        <f t="shared" si="55"/>
        <v>#REF!</v>
      </c>
    </row>
    <row r="354" spans="1:6" s="18" customFormat="1" ht="38.25">
      <c r="A354" s="118" t="s">
        <v>104</v>
      </c>
      <c r="B354" s="70" t="s">
        <v>297</v>
      </c>
      <c r="C354" s="70" t="s">
        <v>103</v>
      </c>
      <c r="D354" s="76">
        <f t="shared" si="55"/>
        <v>2031</v>
      </c>
      <c r="E354" s="76" t="e">
        <f t="shared" si="55"/>
        <v>#REF!</v>
      </c>
      <c r="F354" s="76" t="e">
        <f t="shared" si="55"/>
        <v>#REF!</v>
      </c>
    </row>
    <row r="355" spans="1:6" s="18" customFormat="1" ht="12.75">
      <c r="A355" s="118" t="s">
        <v>105</v>
      </c>
      <c r="B355" s="70" t="s">
        <v>297</v>
      </c>
      <c r="C355" s="70" t="s">
        <v>203</v>
      </c>
      <c r="D355" s="76">
        <f>прил7!G661</f>
        <v>2031</v>
      </c>
      <c r="E355" s="76" t="e">
        <f>#REF!</f>
        <v>#REF!</v>
      </c>
      <c r="F355" s="76" t="e">
        <f>#REF!</f>
        <v>#REF!</v>
      </c>
    </row>
    <row r="356" spans="1:6" s="18" customFormat="1" ht="12.75">
      <c r="A356" s="34" t="s">
        <v>47</v>
      </c>
      <c r="B356" s="79" t="s">
        <v>48</v>
      </c>
      <c r="C356" s="94"/>
      <c r="D356" s="79">
        <f aca="true" t="shared" si="56" ref="D356:F357">D357</f>
        <v>1370</v>
      </c>
      <c r="E356" s="79" t="e">
        <f t="shared" si="56"/>
        <v>#REF!</v>
      </c>
      <c r="F356" s="79" t="e">
        <f t="shared" si="56"/>
        <v>#REF!</v>
      </c>
    </row>
    <row r="357" spans="1:6" s="18" customFormat="1" ht="38.25">
      <c r="A357" s="118" t="s">
        <v>104</v>
      </c>
      <c r="B357" s="79" t="s">
        <v>48</v>
      </c>
      <c r="C357" s="94" t="s">
        <v>103</v>
      </c>
      <c r="D357" s="79">
        <f t="shared" si="56"/>
        <v>1370</v>
      </c>
      <c r="E357" s="79" t="e">
        <f t="shared" si="56"/>
        <v>#REF!</v>
      </c>
      <c r="F357" s="79" t="e">
        <f t="shared" si="56"/>
        <v>#REF!</v>
      </c>
    </row>
    <row r="358" spans="1:6" s="18" customFormat="1" ht="12.75">
      <c r="A358" s="118" t="s">
        <v>105</v>
      </c>
      <c r="B358" s="79" t="s">
        <v>48</v>
      </c>
      <c r="C358" s="94" t="s">
        <v>203</v>
      </c>
      <c r="D358" s="79">
        <f>прил7!G654</f>
        <v>1370</v>
      </c>
      <c r="E358" s="79" t="e">
        <f>#REF!</f>
        <v>#REF!</v>
      </c>
      <c r="F358" s="79" t="e">
        <f>#REF!</f>
        <v>#REF!</v>
      </c>
    </row>
    <row r="359" spans="1:6" ht="38.25">
      <c r="A359" s="34" t="s">
        <v>212</v>
      </c>
      <c r="B359" s="79" t="s">
        <v>46</v>
      </c>
      <c r="C359" s="91"/>
      <c r="D359" s="82">
        <f>D360+D362</f>
        <v>1871</v>
      </c>
      <c r="E359" s="82" t="e">
        <f>E360+E362</f>
        <v>#REF!</v>
      </c>
      <c r="F359" s="82" t="e">
        <f>F360+F362</f>
        <v>#REF!</v>
      </c>
    </row>
    <row r="360" spans="1:6" ht="38.25">
      <c r="A360" s="118" t="s">
        <v>104</v>
      </c>
      <c r="B360" s="79" t="s">
        <v>46</v>
      </c>
      <c r="C360" s="91" t="s">
        <v>103</v>
      </c>
      <c r="D360" s="82">
        <f>D361</f>
        <v>1448</v>
      </c>
      <c r="E360" s="82" t="e">
        <f>E361</f>
        <v>#REF!</v>
      </c>
      <c r="F360" s="82" t="e">
        <f>F361</f>
        <v>#REF!</v>
      </c>
    </row>
    <row r="361" spans="1:6" ht="12.75">
      <c r="A361" s="118" t="s">
        <v>105</v>
      </c>
      <c r="B361" s="79" t="s">
        <v>46</v>
      </c>
      <c r="C361" s="91" t="s">
        <v>203</v>
      </c>
      <c r="D361" s="82">
        <f>прил7!G53</f>
        <v>1448</v>
      </c>
      <c r="E361" s="82" t="e">
        <f>#REF!</f>
        <v>#REF!</v>
      </c>
      <c r="F361" s="82" t="e">
        <f>#REF!</f>
        <v>#REF!</v>
      </c>
    </row>
    <row r="362" spans="1:6" ht="12.75">
      <c r="A362" s="118" t="s">
        <v>109</v>
      </c>
      <c r="B362" s="79" t="s">
        <v>46</v>
      </c>
      <c r="C362" s="91" t="s">
        <v>106</v>
      </c>
      <c r="D362" s="82">
        <f>D363</f>
        <v>423</v>
      </c>
      <c r="E362" s="82" t="e">
        <f>E363</f>
        <v>#REF!</v>
      </c>
      <c r="F362" s="82" t="e">
        <f>F363</f>
        <v>#REF!</v>
      </c>
    </row>
    <row r="363" spans="1:6" ht="12.75">
      <c r="A363" s="118" t="s">
        <v>110</v>
      </c>
      <c r="B363" s="79" t="s">
        <v>46</v>
      </c>
      <c r="C363" s="91" t="s">
        <v>207</v>
      </c>
      <c r="D363" s="82">
        <f>прил7!G55</f>
        <v>423</v>
      </c>
      <c r="E363" s="82" t="e">
        <f>#REF!</f>
        <v>#REF!</v>
      </c>
      <c r="F363" s="82" t="e">
        <f>#REF!</f>
        <v>#REF!</v>
      </c>
    </row>
    <row r="364" spans="1:6" ht="38.25">
      <c r="A364" s="197" t="s">
        <v>210</v>
      </c>
      <c r="B364" s="79" t="s">
        <v>114</v>
      </c>
      <c r="C364" s="70"/>
      <c r="D364" s="26">
        <f>D365+D367</f>
        <v>3788</v>
      </c>
      <c r="E364" s="26" t="e">
        <f>E365+E367</f>
        <v>#REF!</v>
      </c>
      <c r="F364" s="26" t="e">
        <f>F365+F367</f>
        <v>#REF!</v>
      </c>
    </row>
    <row r="365" spans="1:6" ht="38.25">
      <c r="A365" s="118" t="s">
        <v>104</v>
      </c>
      <c r="B365" s="79" t="s">
        <v>114</v>
      </c>
      <c r="C365" s="70" t="s">
        <v>103</v>
      </c>
      <c r="D365" s="26">
        <f>D366</f>
        <v>2171</v>
      </c>
      <c r="E365" s="26" t="e">
        <f>E366</f>
        <v>#REF!</v>
      </c>
      <c r="F365" s="26" t="e">
        <f>F366</f>
        <v>#REF!</v>
      </c>
    </row>
    <row r="366" spans="1:6" ht="12.75">
      <c r="A366" s="118" t="s">
        <v>105</v>
      </c>
      <c r="B366" s="79" t="s">
        <v>114</v>
      </c>
      <c r="C366" s="70" t="s">
        <v>203</v>
      </c>
      <c r="D366" s="26">
        <f>прил7!G58</f>
        <v>2171</v>
      </c>
      <c r="E366" s="26" t="e">
        <f>#REF!</f>
        <v>#REF!</v>
      </c>
      <c r="F366" s="26" t="e">
        <f>#REF!</f>
        <v>#REF!</v>
      </c>
    </row>
    <row r="367" spans="1:6" ht="12.75">
      <c r="A367" s="118" t="s">
        <v>109</v>
      </c>
      <c r="B367" s="79" t="s">
        <v>114</v>
      </c>
      <c r="C367" s="70" t="s">
        <v>106</v>
      </c>
      <c r="D367" s="26">
        <f>D368</f>
        <v>1617</v>
      </c>
      <c r="E367" s="26" t="e">
        <f>E368</f>
        <v>#REF!</v>
      </c>
      <c r="F367" s="26" t="e">
        <f>F368</f>
        <v>#REF!</v>
      </c>
    </row>
    <row r="368" spans="1:6" ht="12.75">
      <c r="A368" s="118" t="s">
        <v>110</v>
      </c>
      <c r="B368" s="79" t="s">
        <v>114</v>
      </c>
      <c r="C368" s="70" t="s">
        <v>207</v>
      </c>
      <c r="D368" s="26">
        <f>прил7!G60</f>
        <v>1617</v>
      </c>
      <c r="E368" s="26" t="e">
        <f>#REF!</f>
        <v>#REF!</v>
      </c>
      <c r="F368" s="26" t="e">
        <f>#REF!</f>
        <v>#REF!</v>
      </c>
    </row>
    <row r="369" spans="1:6" ht="25.5">
      <c r="A369" s="34" t="s">
        <v>211</v>
      </c>
      <c r="B369" s="70" t="s">
        <v>45</v>
      </c>
      <c r="C369" s="70"/>
      <c r="D369" s="75">
        <f>D370+D372</f>
        <v>2475</v>
      </c>
      <c r="E369" s="75" t="e">
        <f>E370+E372</f>
        <v>#REF!</v>
      </c>
      <c r="F369" s="75" t="e">
        <f>F370+F372</f>
        <v>#REF!</v>
      </c>
    </row>
    <row r="370" spans="1:6" ht="38.25">
      <c r="A370" s="118" t="s">
        <v>104</v>
      </c>
      <c r="B370" s="70" t="s">
        <v>45</v>
      </c>
      <c r="C370" s="70" t="s">
        <v>103</v>
      </c>
      <c r="D370" s="75">
        <f>D371</f>
        <v>1636</v>
      </c>
      <c r="E370" s="75" t="e">
        <f>E371</f>
        <v>#REF!</v>
      </c>
      <c r="F370" s="75" t="e">
        <f>F371</f>
        <v>#REF!</v>
      </c>
    </row>
    <row r="371" spans="1:6" ht="12.75">
      <c r="A371" s="118" t="s">
        <v>105</v>
      </c>
      <c r="B371" s="70" t="s">
        <v>45</v>
      </c>
      <c r="C371" s="70" t="s">
        <v>203</v>
      </c>
      <c r="D371" s="75">
        <f>прил7!G63</f>
        <v>1636</v>
      </c>
      <c r="E371" s="75" t="e">
        <f>#REF!</f>
        <v>#REF!</v>
      </c>
      <c r="F371" s="75" t="e">
        <f>#REF!</f>
        <v>#REF!</v>
      </c>
    </row>
    <row r="372" spans="1:6" ht="12.75">
      <c r="A372" s="118" t="s">
        <v>109</v>
      </c>
      <c r="B372" s="70" t="s">
        <v>45</v>
      </c>
      <c r="C372" s="70" t="s">
        <v>106</v>
      </c>
      <c r="D372" s="75">
        <f>D373</f>
        <v>839</v>
      </c>
      <c r="E372" s="75" t="e">
        <f>E373</f>
        <v>#REF!</v>
      </c>
      <c r="F372" s="75" t="e">
        <f>F373</f>
        <v>#REF!</v>
      </c>
    </row>
    <row r="373" spans="1:6" ht="12.75">
      <c r="A373" s="118" t="s">
        <v>110</v>
      </c>
      <c r="B373" s="70" t="s">
        <v>45</v>
      </c>
      <c r="C373" s="70" t="s">
        <v>207</v>
      </c>
      <c r="D373" s="26">
        <f>прил7!G65</f>
        <v>839</v>
      </c>
      <c r="E373" s="26" t="e">
        <f>#REF!</f>
        <v>#REF!</v>
      </c>
      <c r="F373" s="26" t="e">
        <f>#REF!</f>
        <v>#REF!</v>
      </c>
    </row>
    <row r="374" spans="1:6" ht="25.5">
      <c r="A374" s="34" t="s">
        <v>364</v>
      </c>
      <c r="B374" s="70" t="s">
        <v>113</v>
      </c>
      <c r="C374" s="70"/>
      <c r="D374" s="26">
        <f>D375+D377</f>
        <v>1659</v>
      </c>
      <c r="E374" s="26" t="e">
        <f>E375+E377</f>
        <v>#REF!</v>
      </c>
      <c r="F374" s="26" t="e">
        <f>F375+F377</f>
        <v>#REF!</v>
      </c>
    </row>
    <row r="375" spans="1:6" ht="38.25">
      <c r="A375" s="118" t="s">
        <v>104</v>
      </c>
      <c r="B375" s="70" t="s">
        <v>113</v>
      </c>
      <c r="C375" s="70" t="s">
        <v>103</v>
      </c>
      <c r="D375" s="26">
        <f>D376</f>
        <v>1161</v>
      </c>
      <c r="E375" s="26" t="e">
        <f>E376</f>
        <v>#REF!</v>
      </c>
      <c r="F375" s="26" t="e">
        <f>F376</f>
        <v>#REF!</v>
      </c>
    </row>
    <row r="376" spans="1:6" ht="12.75">
      <c r="A376" s="118" t="s">
        <v>105</v>
      </c>
      <c r="B376" s="70" t="s">
        <v>113</v>
      </c>
      <c r="C376" s="70" t="s">
        <v>203</v>
      </c>
      <c r="D376" s="26">
        <f>прил7!G68</f>
        <v>1161</v>
      </c>
      <c r="E376" s="26" t="e">
        <f>#REF!</f>
        <v>#REF!</v>
      </c>
      <c r="F376" s="26" t="e">
        <f>#REF!</f>
        <v>#REF!</v>
      </c>
    </row>
    <row r="377" spans="1:6" ht="12.75">
      <c r="A377" s="118" t="s">
        <v>109</v>
      </c>
      <c r="B377" s="70" t="s">
        <v>113</v>
      </c>
      <c r="C377" s="70" t="s">
        <v>106</v>
      </c>
      <c r="D377" s="75">
        <f>D378</f>
        <v>498</v>
      </c>
      <c r="E377" s="75" t="e">
        <f>E378</f>
        <v>#REF!</v>
      </c>
      <c r="F377" s="75" t="e">
        <f>F378</f>
        <v>#REF!</v>
      </c>
    </row>
    <row r="378" spans="1:6" ht="12.75">
      <c r="A378" s="118" t="s">
        <v>110</v>
      </c>
      <c r="B378" s="70" t="s">
        <v>113</v>
      </c>
      <c r="C378" s="91" t="s">
        <v>207</v>
      </c>
      <c r="D378" s="75">
        <f>прил7!G70</f>
        <v>498</v>
      </c>
      <c r="E378" s="75" t="e">
        <f>#REF!</f>
        <v>#REF!</v>
      </c>
      <c r="F378" s="75" t="e">
        <f>#REF!</f>
        <v>#REF!</v>
      </c>
    </row>
    <row r="379" spans="1:6" ht="12.75">
      <c r="A379" s="61" t="s">
        <v>302</v>
      </c>
      <c r="B379" s="222" t="s">
        <v>22</v>
      </c>
      <c r="C379" s="181"/>
      <c r="D379" s="236">
        <f>D380+D383+D386+D389+D392+D403+D397+D400+D409+D418+D426+D429+D438+D432+D435+D441+D446+D449+D452+D394+D406+D421</f>
        <v>151884.2</v>
      </c>
      <c r="E379" s="159" t="e">
        <f>E380+E383+E386+E389+E392+#REF!+E397+E400+E409+E418+E426+E429+#REF!+E432+E441+E446+E449+E452+E394</f>
        <v>#REF!</v>
      </c>
      <c r="F379" s="159" t="e">
        <f>F380+F383+F386+F389+F392+#REF!+F397+F400+F409+F418+F426+F429+#REF!+F432+F441+F446+F449+F452+F394</f>
        <v>#REF!</v>
      </c>
    </row>
    <row r="380" spans="1:6" ht="12.75">
      <c r="A380" s="39" t="s">
        <v>219</v>
      </c>
      <c r="B380" s="70" t="s">
        <v>303</v>
      </c>
      <c r="C380" s="70"/>
      <c r="D380" s="26">
        <f aca="true" t="shared" si="57" ref="D380:F381">D381</f>
        <v>97</v>
      </c>
      <c r="E380" s="26" t="e">
        <f t="shared" si="57"/>
        <v>#REF!</v>
      </c>
      <c r="F380" s="26" t="e">
        <f t="shared" si="57"/>
        <v>#REF!</v>
      </c>
    </row>
    <row r="381" spans="1:6" ht="12.75">
      <c r="A381" s="118" t="s">
        <v>111</v>
      </c>
      <c r="B381" s="70" t="s">
        <v>303</v>
      </c>
      <c r="C381" s="70" t="s">
        <v>107</v>
      </c>
      <c r="D381" s="26">
        <f t="shared" si="57"/>
        <v>97</v>
      </c>
      <c r="E381" s="26" t="e">
        <f t="shared" si="57"/>
        <v>#REF!</v>
      </c>
      <c r="F381" s="26" t="e">
        <f t="shared" si="57"/>
        <v>#REF!</v>
      </c>
    </row>
    <row r="382" spans="1:6" ht="12.75">
      <c r="A382" s="118" t="s">
        <v>112</v>
      </c>
      <c r="B382" s="70" t="s">
        <v>303</v>
      </c>
      <c r="C382" s="70" t="s">
        <v>108</v>
      </c>
      <c r="D382" s="26">
        <f>прил7!G96</f>
        <v>97</v>
      </c>
      <c r="E382" s="26" t="e">
        <f>#REF!</f>
        <v>#REF!</v>
      </c>
      <c r="F382" s="26" t="e">
        <f>#REF!</f>
        <v>#REF!</v>
      </c>
    </row>
    <row r="383" spans="1:6" ht="12.75">
      <c r="A383" s="120" t="s">
        <v>50</v>
      </c>
      <c r="B383" s="79" t="s">
        <v>299</v>
      </c>
      <c r="C383" s="94"/>
      <c r="D383" s="82">
        <f aca="true" t="shared" si="58" ref="D383:F384">D384</f>
        <v>500</v>
      </c>
      <c r="E383" s="82" t="e">
        <f t="shared" si="58"/>
        <v>#REF!</v>
      </c>
      <c r="F383" s="82" t="e">
        <f t="shared" si="58"/>
        <v>#REF!</v>
      </c>
    </row>
    <row r="384" spans="1:6" ht="12.75">
      <c r="A384" s="121" t="s">
        <v>111</v>
      </c>
      <c r="B384" s="79" t="s">
        <v>299</v>
      </c>
      <c r="C384" s="94" t="s">
        <v>107</v>
      </c>
      <c r="D384" s="82">
        <f t="shared" si="58"/>
        <v>500</v>
      </c>
      <c r="E384" s="82" t="e">
        <f t="shared" si="58"/>
        <v>#REF!</v>
      </c>
      <c r="F384" s="82" t="e">
        <f t="shared" si="58"/>
        <v>#REF!</v>
      </c>
    </row>
    <row r="385" spans="1:6" ht="12.75">
      <c r="A385" s="120" t="s">
        <v>215</v>
      </c>
      <c r="B385" s="79" t="s">
        <v>299</v>
      </c>
      <c r="C385" s="70" t="s">
        <v>216</v>
      </c>
      <c r="D385" s="26">
        <f>прил7!G80</f>
        <v>500</v>
      </c>
      <c r="E385" s="26" t="e">
        <f>#REF!</f>
        <v>#REF!</v>
      </c>
      <c r="F385" s="26" t="e">
        <f>#REF!</f>
        <v>#REF!</v>
      </c>
    </row>
    <row r="386" spans="1:6" ht="25.5">
      <c r="A386" s="120" t="s">
        <v>49</v>
      </c>
      <c r="B386" s="79" t="s">
        <v>300</v>
      </c>
      <c r="C386" s="70"/>
      <c r="D386" s="26">
        <f aca="true" t="shared" si="59" ref="D386:F387">D387</f>
        <v>300</v>
      </c>
      <c r="E386" s="26" t="e">
        <f t="shared" si="59"/>
        <v>#REF!</v>
      </c>
      <c r="F386" s="26" t="e">
        <f t="shared" si="59"/>
        <v>#REF!</v>
      </c>
    </row>
    <row r="387" spans="1:6" ht="12.75">
      <c r="A387" s="121" t="s">
        <v>111</v>
      </c>
      <c r="B387" s="79" t="s">
        <v>300</v>
      </c>
      <c r="C387" s="94" t="s">
        <v>107</v>
      </c>
      <c r="D387" s="26">
        <f t="shared" si="59"/>
        <v>300</v>
      </c>
      <c r="E387" s="26" t="e">
        <f t="shared" si="59"/>
        <v>#REF!</v>
      </c>
      <c r="F387" s="26" t="e">
        <f t="shared" si="59"/>
        <v>#REF!</v>
      </c>
    </row>
    <row r="388" spans="1:6" ht="12.75">
      <c r="A388" s="120" t="s">
        <v>215</v>
      </c>
      <c r="B388" s="79" t="s">
        <v>300</v>
      </c>
      <c r="C388" s="70" t="s">
        <v>216</v>
      </c>
      <c r="D388" s="26">
        <f>прил7!G83</f>
        <v>300</v>
      </c>
      <c r="E388" s="26" t="e">
        <f>#REF!</f>
        <v>#REF!</v>
      </c>
      <c r="F388" s="26" t="e">
        <f>#REF!</f>
        <v>#REF!</v>
      </c>
    </row>
    <row r="389" spans="1:6" ht="12.75">
      <c r="A389" s="145" t="s">
        <v>343</v>
      </c>
      <c r="B389" s="70" t="s">
        <v>341</v>
      </c>
      <c r="C389" s="91"/>
      <c r="D389" s="75">
        <f aca="true" t="shared" si="60" ref="D389:F390">D390</f>
        <v>1326</v>
      </c>
      <c r="E389" s="75" t="e">
        <f t="shared" si="60"/>
        <v>#REF!</v>
      </c>
      <c r="F389" s="75" t="e">
        <f t="shared" si="60"/>
        <v>#REF!</v>
      </c>
    </row>
    <row r="390" spans="1:6" ht="12.75">
      <c r="A390" s="118" t="s">
        <v>111</v>
      </c>
      <c r="B390" s="70" t="s">
        <v>341</v>
      </c>
      <c r="C390" s="91" t="s">
        <v>107</v>
      </c>
      <c r="D390" s="75">
        <f t="shared" si="60"/>
        <v>1326</v>
      </c>
      <c r="E390" s="75" t="e">
        <f t="shared" si="60"/>
        <v>#REF!</v>
      </c>
      <c r="F390" s="75" t="e">
        <f t="shared" si="60"/>
        <v>#REF!</v>
      </c>
    </row>
    <row r="391" spans="1:6" ht="12.75">
      <c r="A391" s="132" t="s">
        <v>97</v>
      </c>
      <c r="B391" s="70" t="s">
        <v>341</v>
      </c>
      <c r="C391" s="91" t="s">
        <v>98</v>
      </c>
      <c r="D391" s="75">
        <f>прил7!G75</f>
        <v>1326</v>
      </c>
      <c r="E391" s="75" t="e">
        <f>#REF!</f>
        <v>#REF!</v>
      </c>
      <c r="F391" s="75" t="e">
        <f>#REF!</f>
        <v>#REF!</v>
      </c>
    </row>
    <row r="392" spans="1:6" ht="25.5">
      <c r="A392" s="34" t="s">
        <v>96</v>
      </c>
      <c r="B392" s="70" t="s">
        <v>23</v>
      </c>
      <c r="C392" s="70"/>
      <c r="D392" s="75">
        <f>D393</f>
        <v>8400</v>
      </c>
      <c r="E392" s="75" t="e">
        <f>E393</f>
        <v>#REF!</v>
      </c>
      <c r="F392" s="75" t="e">
        <f>F393</f>
        <v>#REF!</v>
      </c>
    </row>
    <row r="393" spans="1:6" ht="12.75">
      <c r="A393" s="34" t="s">
        <v>97</v>
      </c>
      <c r="B393" s="70" t="s">
        <v>23</v>
      </c>
      <c r="C393" s="70" t="s">
        <v>98</v>
      </c>
      <c r="D393" s="75">
        <f>прил7!G250</f>
        <v>8400</v>
      </c>
      <c r="E393" s="75" t="e">
        <f>#REF!</f>
        <v>#REF!</v>
      </c>
      <c r="F393" s="75" t="e">
        <f>#REF!</f>
        <v>#REF!</v>
      </c>
    </row>
    <row r="394" spans="1:6" ht="12.75">
      <c r="A394" s="39" t="s">
        <v>121</v>
      </c>
      <c r="B394" s="79" t="s">
        <v>27</v>
      </c>
      <c r="C394" s="94"/>
      <c r="D394" s="82">
        <f aca="true" t="shared" si="61" ref="D394:F395">D395</f>
        <v>1000</v>
      </c>
      <c r="E394" s="82" t="e">
        <f t="shared" si="61"/>
        <v>#REF!</v>
      </c>
      <c r="F394" s="82" t="e">
        <f t="shared" si="61"/>
        <v>#REF!</v>
      </c>
    </row>
    <row r="395" spans="1:6" ht="12.75">
      <c r="A395" s="39" t="s">
        <v>391</v>
      </c>
      <c r="B395" s="79" t="s">
        <v>27</v>
      </c>
      <c r="C395" s="94" t="s">
        <v>390</v>
      </c>
      <c r="D395" s="82">
        <f t="shared" si="61"/>
        <v>1000</v>
      </c>
      <c r="E395" s="82" t="e">
        <f t="shared" si="61"/>
        <v>#REF!</v>
      </c>
      <c r="F395" s="82" t="e">
        <f t="shared" si="61"/>
        <v>#REF!</v>
      </c>
    </row>
    <row r="396" spans="1:6" ht="12.75">
      <c r="A396" s="39" t="s">
        <v>122</v>
      </c>
      <c r="B396" s="198" t="s">
        <v>27</v>
      </c>
      <c r="C396" s="199" t="s">
        <v>28</v>
      </c>
      <c r="D396" s="114">
        <f>прил7!G295</f>
        <v>1000</v>
      </c>
      <c r="E396" s="114" t="e">
        <f>#REF!</f>
        <v>#REF!</v>
      </c>
      <c r="F396" s="114" t="e">
        <f>#REF!</f>
        <v>#REF!</v>
      </c>
    </row>
    <row r="397" spans="1:6" ht="12.75">
      <c r="A397" s="34" t="s">
        <v>229</v>
      </c>
      <c r="B397" s="70" t="s">
        <v>308</v>
      </c>
      <c r="C397" s="70"/>
      <c r="D397" s="87">
        <f aca="true" t="shared" si="62" ref="D397:F398">D398</f>
        <v>20</v>
      </c>
      <c r="E397" s="87" t="e">
        <f t="shared" si="62"/>
        <v>#REF!</v>
      </c>
      <c r="F397" s="87" t="e">
        <f t="shared" si="62"/>
        <v>#REF!</v>
      </c>
    </row>
    <row r="398" spans="1:6" ht="12.75">
      <c r="A398" s="34" t="s">
        <v>206</v>
      </c>
      <c r="B398" s="70" t="s">
        <v>308</v>
      </c>
      <c r="C398" s="70" t="s">
        <v>106</v>
      </c>
      <c r="D398" s="96">
        <f t="shared" si="62"/>
        <v>20</v>
      </c>
      <c r="E398" s="96" t="e">
        <f t="shared" si="62"/>
        <v>#REF!</v>
      </c>
      <c r="F398" s="96" t="e">
        <f t="shared" si="62"/>
        <v>#REF!</v>
      </c>
    </row>
    <row r="399" spans="1:6" ht="12.75">
      <c r="A399" s="34" t="s">
        <v>310</v>
      </c>
      <c r="B399" s="70" t="s">
        <v>308</v>
      </c>
      <c r="C399" s="70" t="s">
        <v>207</v>
      </c>
      <c r="D399" s="96">
        <f>прил7!G129</f>
        <v>20</v>
      </c>
      <c r="E399" s="96" t="e">
        <f>#REF!</f>
        <v>#REF!</v>
      </c>
      <c r="F399" s="96" t="e">
        <f>#REF!</f>
        <v>#REF!</v>
      </c>
    </row>
    <row r="400" spans="1:6" ht="12.75">
      <c r="A400" s="34" t="s">
        <v>307</v>
      </c>
      <c r="B400" s="70" t="s">
        <v>306</v>
      </c>
      <c r="C400" s="70"/>
      <c r="D400" s="75">
        <f aca="true" t="shared" si="63" ref="D400:F401">D401</f>
        <v>1780</v>
      </c>
      <c r="E400" s="75" t="e">
        <f t="shared" si="63"/>
        <v>#REF!</v>
      </c>
      <c r="F400" s="75" t="e">
        <f t="shared" si="63"/>
        <v>#REF!</v>
      </c>
    </row>
    <row r="401" spans="1:6" ht="12.75">
      <c r="A401" s="118" t="s">
        <v>109</v>
      </c>
      <c r="B401" s="70" t="s">
        <v>306</v>
      </c>
      <c r="C401" s="70" t="s">
        <v>106</v>
      </c>
      <c r="D401" s="75">
        <f t="shared" si="63"/>
        <v>1780</v>
      </c>
      <c r="E401" s="75" t="e">
        <f t="shared" si="63"/>
        <v>#REF!</v>
      </c>
      <c r="F401" s="75" t="e">
        <f t="shared" si="63"/>
        <v>#REF!</v>
      </c>
    </row>
    <row r="402" spans="1:6" ht="12.75">
      <c r="A402" s="118" t="s">
        <v>110</v>
      </c>
      <c r="B402" s="70" t="s">
        <v>306</v>
      </c>
      <c r="C402" s="70" t="s">
        <v>207</v>
      </c>
      <c r="D402" s="75">
        <f>прил7!G114</f>
        <v>1780</v>
      </c>
      <c r="E402" s="75" t="e">
        <f>#REF!</f>
        <v>#REF!</v>
      </c>
      <c r="F402" s="75" t="e">
        <f>#REF!</f>
        <v>#REF!</v>
      </c>
    </row>
    <row r="403" spans="1:6" ht="12.75">
      <c r="A403" s="34" t="s">
        <v>222</v>
      </c>
      <c r="B403" s="79" t="s">
        <v>346</v>
      </c>
      <c r="C403" s="94"/>
      <c r="D403" s="82">
        <f>D404</f>
        <v>25</v>
      </c>
      <c r="E403" s="75"/>
      <c r="F403" s="75"/>
    </row>
    <row r="404" spans="1:6" ht="12.75">
      <c r="A404" s="118" t="s">
        <v>109</v>
      </c>
      <c r="B404" s="79" t="s">
        <v>346</v>
      </c>
      <c r="C404" s="94" t="s">
        <v>106</v>
      </c>
      <c r="D404" s="82">
        <f>D405</f>
        <v>25</v>
      </c>
      <c r="E404" s="75"/>
      <c r="F404" s="75"/>
    </row>
    <row r="405" spans="1:6" ht="12.75">
      <c r="A405" s="118" t="s">
        <v>110</v>
      </c>
      <c r="B405" s="79" t="s">
        <v>346</v>
      </c>
      <c r="C405" s="94" t="s">
        <v>207</v>
      </c>
      <c r="D405" s="82">
        <f>прил7!G108</f>
        <v>25</v>
      </c>
      <c r="E405" s="75"/>
      <c r="F405" s="75"/>
    </row>
    <row r="406" spans="1:6" ht="12.75">
      <c r="A406" s="123" t="s">
        <v>385</v>
      </c>
      <c r="B406" s="64" t="s">
        <v>384</v>
      </c>
      <c r="C406" s="64"/>
      <c r="D406" s="75">
        <f>D407</f>
        <v>400</v>
      </c>
      <c r="E406" s="75"/>
      <c r="F406" s="75"/>
    </row>
    <row r="407" spans="1:6" ht="12.75">
      <c r="A407" s="53" t="s">
        <v>109</v>
      </c>
      <c r="B407" s="64" t="s">
        <v>384</v>
      </c>
      <c r="C407" s="64" t="s">
        <v>106</v>
      </c>
      <c r="D407" s="75">
        <f>D408</f>
        <v>400</v>
      </c>
      <c r="E407" s="75"/>
      <c r="F407" s="75"/>
    </row>
    <row r="408" spans="1:6" ht="12.75">
      <c r="A408" s="53" t="s">
        <v>110</v>
      </c>
      <c r="B408" s="64" t="s">
        <v>384</v>
      </c>
      <c r="C408" s="64" t="s">
        <v>207</v>
      </c>
      <c r="D408" s="75">
        <f>прил7!G102</f>
        <v>400</v>
      </c>
      <c r="E408" s="75"/>
      <c r="F408" s="75"/>
    </row>
    <row r="409" spans="1:6" ht="12.75">
      <c r="A409" s="123" t="s">
        <v>6</v>
      </c>
      <c r="B409" s="70" t="s">
        <v>305</v>
      </c>
      <c r="C409" s="70"/>
      <c r="D409" s="75">
        <f>D414+D410+D412+D416</f>
        <v>68637</v>
      </c>
      <c r="E409" s="75" t="e">
        <f>E414+E410+E412+E416</f>
        <v>#REF!</v>
      </c>
      <c r="F409" s="75" t="e">
        <f>F414+F410+F412+F416</f>
        <v>#REF!</v>
      </c>
    </row>
    <row r="410" spans="1:6" ht="38.25">
      <c r="A410" s="121" t="s">
        <v>104</v>
      </c>
      <c r="B410" s="70" t="s">
        <v>305</v>
      </c>
      <c r="C410" s="70" t="s">
        <v>103</v>
      </c>
      <c r="D410" s="75">
        <f>D411</f>
        <v>19876</v>
      </c>
      <c r="E410" s="75" t="e">
        <f>E411</f>
        <v>#REF!</v>
      </c>
      <c r="F410" s="75" t="e">
        <f>F411</f>
        <v>#REF!</v>
      </c>
    </row>
    <row r="411" spans="1:6" ht="12.75">
      <c r="A411" s="121" t="s">
        <v>58</v>
      </c>
      <c r="B411" s="70" t="s">
        <v>305</v>
      </c>
      <c r="C411" s="70" t="s">
        <v>226</v>
      </c>
      <c r="D411" s="75">
        <f>прил7!G117+прил7!G481</f>
        <v>19876</v>
      </c>
      <c r="E411" s="75" t="e">
        <f>#REF!+#REF!</f>
        <v>#REF!</v>
      </c>
      <c r="F411" s="75" t="e">
        <f>#REF!+#REF!</f>
        <v>#REF!</v>
      </c>
    </row>
    <row r="412" spans="1:6" ht="12.75">
      <c r="A412" s="121" t="s">
        <v>109</v>
      </c>
      <c r="B412" s="70" t="s">
        <v>305</v>
      </c>
      <c r="C412" s="70" t="s">
        <v>106</v>
      </c>
      <c r="D412" s="75">
        <f>D413</f>
        <v>21850</v>
      </c>
      <c r="E412" s="75" t="e">
        <f>E413</f>
        <v>#REF!</v>
      </c>
      <c r="F412" s="75" t="e">
        <f>F413</f>
        <v>#REF!</v>
      </c>
    </row>
    <row r="413" spans="1:6" ht="12.75">
      <c r="A413" s="121" t="s">
        <v>110</v>
      </c>
      <c r="B413" s="70" t="s">
        <v>305</v>
      </c>
      <c r="C413" s="70" t="s">
        <v>207</v>
      </c>
      <c r="D413" s="192">
        <f>прил7!G119+прил7!G422+прил7!G483</f>
        <v>21850</v>
      </c>
      <c r="E413" s="192" t="e">
        <f>#REF!+#REF!+#REF!</f>
        <v>#REF!</v>
      </c>
      <c r="F413" s="192" t="e">
        <f>#REF!+#REF!+#REF!</f>
        <v>#REF!</v>
      </c>
    </row>
    <row r="414" spans="1:6" ht="14.25" customHeight="1">
      <c r="A414" s="121" t="s">
        <v>59</v>
      </c>
      <c r="B414" s="70" t="s">
        <v>305</v>
      </c>
      <c r="C414" s="70" t="s">
        <v>56</v>
      </c>
      <c r="D414" s="75">
        <f>D415</f>
        <v>24854</v>
      </c>
      <c r="E414" s="75" t="e">
        <f>E415</f>
        <v>#REF!</v>
      </c>
      <c r="F414" s="75" t="e">
        <f>F415</f>
        <v>#REF!</v>
      </c>
    </row>
    <row r="415" spans="1:6" ht="12.75">
      <c r="A415" s="121" t="s">
        <v>60</v>
      </c>
      <c r="B415" s="70" t="s">
        <v>305</v>
      </c>
      <c r="C415" s="70" t="s">
        <v>57</v>
      </c>
      <c r="D415" s="75">
        <f>прил7!G203</f>
        <v>24854</v>
      </c>
      <c r="E415" s="75" t="e">
        <f>#REF!+#REF!</f>
        <v>#REF!</v>
      </c>
      <c r="F415" s="75" t="e">
        <f>#REF!+#REF!</f>
        <v>#REF!</v>
      </c>
    </row>
    <row r="416" spans="1:6" ht="12.75">
      <c r="A416" s="121" t="s">
        <v>111</v>
      </c>
      <c r="B416" s="70" t="s">
        <v>305</v>
      </c>
      <c r="C416" s="70" t="s">
        <v>107</v>
      </c>
      <c r="D416" s="75">
        <f>D417</f>
        <v>2057</v>
      </c>
      <c r="E416" s="75" t="e">
        <f>E417</f>
        <v>#REF!</v>
      </c>
      <c r="F416" s="75" t="e">
        <f>F417</f>
        <v>#REF!</v>
      </c>
    </row>
    <row r="417" spans="1:6" ht="12.75">
      <c r="A417" s="121" t="s">
        <v>112</v>
      </c>
      <c r="B417" s="70" t="s">
        <v>305</v>
      </c>
      <c r="C417" s="70" t="s">
        <v>108</v>
      </c>
      <c r="D417" s="96">
        <f>прил7!G121+прил7!G424+прил7!G485</f>
        <v>2057</v>
      </c>
      <c r="E417" s="96" t="e">
        <f>#REF!+#REF!+#REF!</f>
        <v>#REF!</v>
      </c>
      <c r="F417" s="96" t="e">
        <f>#REF!+#REF!+#REF!</f>
        <v>#REF!</v>
      </c>
    </row>
    <row r="418" spans="1:6" ht="12.75">
      <c r="A418" s="34" t="s">
        <v>81</v>
      </c>
      <c r="B418" s="70" t="s">
        <v>320</v>
      </c>
      <c r="C418" s="70"/>
      <c r="D418" s="75">
        <f aca="true" t="shared" si="64" ref="D418:F419">D419</f>
        <v>200</v>
      </c>
      <c r="E418" s="75" t="e">
        <f t="shared" si="64"/>
        <v>#REF!</v>
      </c>
      <c r="F418" s="75" t="e">
        <f t="shared" si="64"/>
        <v>#REF!</v>
      </c>
    </row>
    <row r="419" spans="1:6" ht="15" customHeight="1">
      <c r="A419" s="121" t="s">
        <v>59</v>
      </c>
      <c r="B419" s="70" t="s">
        <v>320</v>
      </c>
      <c r="C419" s="70" t="s">
        <v>56</v>
      </c>
      <c r="D419" s="75">
        <f t="shared" si="64"/>
        <v>200</v>
      </c>
      <c r="E419" s="75" t="e">
        <f t="shared" si="64"/>
        <v>#REF!</v>
      </c>
      <c r="F419" s="75" t="e">
        <f t="shared" si="64"/>
        <v>#REF!</v>
      </c>
    </row>
    <row r="420" spans="1:6" ht="12.75">
      <c r="A420" s="121" t="s">
        <v>83</v>
      </c>
      <c r="B420" s="70" t="s">
        <v>320</v>
      </c>
      <c r="C420" s="70" t="s">
        <v>57</v>
      </c>
      <c r="D420" s="75">
        <f>прил7!G206</f>
        <v>200</v>
      </c>
      <c r="E420" s="75" t="e">
        <f>#REF!</f>
        <v>#REF!</v>
      </c>
      <c r="F420" s="75" t="e">
        <f>#REF!</f>
        <v>#REF!</v>
      </c>
    </row>
    <row r="421" spans="1:6" ht="25.5">
      <c r="A421" s="123" t="s">
        <v>415</v>
      </c>
      <c r="B421" s="47" t="s">
        <v>416</v>
      </c>
      <c r="C421" s="51"/>
      <c r="D421" s="51">
        <f>D424+D422</f>
        <v>4620</v>
      </c>
      <c r="E421" s="75"/>
      <c r="F421" s="75"/>
    </row>
    <row r="422" spans="1:6" ht="12.75">
      <c r="A422" s="53" t="s">
        <v>109</v>
      </c>
      <c r="B422" s="47" t="s">
        <v>416</v>
      </c>
      <c r="C422" s="51">
        <v>200</v>
      </c>
      <c r="D422" s="51">
        <f>D423</f>
        <v>370</v>
      </c>
      <c r="E422" s="75"/>
      <c r="F422" s="75"/>
    </row>
    <row r="423" spans="1:6" ht="12.75">
      <c r="A423" s="53" t="s">
        <v>110</v>
      </c>
      <c r="B423" s="47" t="s">
        <v>416</v>
      </c>
      <c r="C423" s="51">
        <v>240</v>
      </c>
      <c r="D423" s="51">
        <f>прил7!G427+прил7!G625</f>
        <v>370</v>
      </c>
      <c r="E423" s="75"/>
      <c r="F423" s="75"/>
    </row>
    <row r="424" spans="1:6" ht="15.75" customHeight="1">
      <c r="A424" s="124" t="s">
        <v>59</v>
      </c>
      <c r="B424" s="47" t="s">
        <v>416</v>
      </c>
      <c r="C424" s="51">
        <v>600</v>
      </c>
      <c r="D424" s="51">
        <f>D425</f>
        <v>4250</v>
      </c>
      <c r="E424" s="75"/>
      <c r="F424" s="75"/>
    </row>
    <row r="425" spans="1:6" ht="12.75">
      <c r="A425" s="124" t="s">
        <v>83</v>
      </c>
      <c r="B425" s="47" t="s">
        <v>416</v>
      </c>
      <c r="C425" s="51">
        <v>610</v>
      </c>
      <c r="D425" s="51">
        <f>прил7!G319+прил7!G429+прил7!G582</f>
        <v>4250</v>
      </c>
      <c r="E425" s="75"/>
      <c r="F425" s="75"/>
    </row>
    <row r="426" spans="1:6" ht="12.75">
      <c r="A426" s="147" t="s">
        <v>334</v>
      </c>
      <c r="B426" s="70" t="s">
        <v>333</v>
      </c>
      <c r="C426" s="70"/>
      <c r="D426" s="75">
        <f aca="true" t="shared" si="65" ref="D426:F427">D427</f>
        <v>1223</v>
      </c>
      <c r="E426" s="75" t="e">
        <f t="shared" si="65"/>
        <v>#REF!</v>
      </c>
      <c r="F426" s="75" t="e">
        <f t="shared" si="65"/>
        <v>#REF!</v>
      </c>
    </row>
    <row r="427" spans="1:6" ht="12.75">
      <c r="A427" s="121" t="s">
        <v>109</v>
      </c>
      <c r="B427" s="70" t="s">
        <v>333</v>
      </c>
      <c r="C427" s="70" t="s">
        <v>106</v>
      </c>
      <c r="D427" s="75">
        <f t="shared" si="65"/>
        <v>1223</v>
      </c>
      <c r="E427" s="75" t="e">
        <f t="shared" si="65"/>
        <v>#REF!</v>
      </c>
      <c r="F427" s="75" t="e">
        <f t="shared" si="65"/>
        <v>#REF!</v>
      </c>
    </row>
    <row r="428" spans="1:6" ht="12.75">
      <c r="A428" s="121" t="s">
        <v>110</v>
      </c>
      <c r="B428" s="70" t="s">
        <v>333</v>
      </c>
      <c r="C428" s="70" t="s">
        <v>207</v>
      </c>
      <c r="D428" s="75">
        <f>прил7!G124</f>
        <v>1223</v>
      </c>
      <c r="E428" s="75" t="e">
        <f>#REF!</f>
        <v>#REF!</v>
      </c>
      <c r="F428" s="75" t="e">
        <f>#REF!</f>
        <v>#REF!</v>
      </c>
    </row>
    <row r="429" spans="1:6" ht="12.75">
      <c r="A429" s="34" t="s">
        <v>51</v>
      </c>
      <c r="B429" s="70" t="s">
        <v>304</v>
      </c>
      <c r="C429" s="70"/>
      <c r="D429" s="26">
        <f aca="true" t="shared" si="66" ref="D429:F430">D430</f>
        <v>6581</v>
      </c>
      <c r="E429" s="26" t="e">
        <f t="shared" si="66"/>
        <v>#REF!</v>
      </c>
      <c r="F429" s="26" t="e">
        <f t="shared" si="66"/>
        <v>#REF!</v>
      </c>
    </row>
    <row r="430" spans="1:6" ht="25.5">
      <c r="A430" s="122" t="s">
        <v>54</v>
      </c>
      <c r="B430" s="70" t="s">
        <v>304</v>
      </c>
      <c r="C430" s="70" t="s">
        <v>52</v>
      </c>
      <c r="D430" s="75">
        <f t="shared" si="66"/>
        <v>6581</v>
      </c>
      <c r="E430" s="75" t="e">
        <f t="shared" si="66"/>
        <v>#REF!</v>
      </c>
      <c r="F430" s="75" t="e">
        <f t="shared" si="66"/>
        <v>#REF!</v>
      </c>
    </row>
    <row r="431" spans="1:6" ht="12.75">
      <c r="A431" s="122" t="s">
        <v>55</v>
      </c>
      <c r="B431" s="70" t="s">
        <v>304</v>
      </c>
      <c r="C431" s="70" t="s">
        <v>53</v>
      </c>
      <c r="D431" s="75">
        <f>прил7!G99+прил7!G184+прил7!G198</f>
        <v>6581</v>
      </c>
      <c r="E431" s="75" t="e">
        <f>#REF!+#REF!</f>
        <v>#REF!</v>
      </c>
      <c r="F431" s="75" t="e">
        <f>#REF!+#REF!</f>
        <v>#REF!</v>
      </c>
    </row>
    <row r="432" spans="1:6" ht="38.25">
      <c r="A432" s="130" t="s">
        <v>358</v>
      </c>
      <c r="B432" s="70" t="s">
        <v>388</v>
      </c>
      <c r="C432" s="70"/>
      <c r="D432" s="75">
        <f aca="true" t="shared" si="67" ref="D432:F433">D433</f>
        <v>18609</v>
      </c>
      <c r="E432" s="75" t="e">
        <f t="shared" si="67"/>
        <v>#REF!</v>
      </c>
      <c r="F432" s="75" t="e">
        <f t="shared" si="67"/>
        <v>#REF!</v>
      </c>
    </row>
    <row r="433" spans="1:6" ht="25.5">
      <c r="A433" s="122" t="s">
        <v>54</v>
      </c>
      <c r="B433" s="70" t="s">
        <v>388</v>
      </c>
      <c r="C433" s="102" t="s">
        <v>52</v>
      </c>
      <c r="D433" s="103">
        <f t="shared" si="67"/>
        <v>18609</v>
      </c>
      <c r="E433" s="103" t="e">
        <f t="shared" si="67"/>
        <v>#REF!</v>
      </c>
      <c r="F433" s="103" t="e">
        <f t="shared" si="67"/>
        <v>#REF!</v>
      </c>
    </row>
    <row r="434" spans="1:6" ht="12.75">
      <c r="A434" s="121" t="s">
        <v>55</v>
      </c>
      <c r="B434" s="70" t="s">
        <v>388</v>
      </c>
      <c r="C434" s="102" t="s">
        <v>53</v>
      </c>
      <c r="D434" s="163">
        <f>прил7!G275</f>
        <v>18609</v>
      </c>
      <c r="E434" s="163" t="e">
        <f>#REF!</f>
        <v>#REF!</v>
      </c>
      <c r="F434" s="163" t="e">
        <f>#REF!</f>
        <v>#REF!</v>
      </c>
    </row>
    <row r="435" spans="1:6" ht="38.25">
      <c r="A435" s="234" t="s">
        <v>389</v>
      </c>
      <c r="B435" s="50" t="s">
        <v>386</v>
      </c>
      <c r="C435" s="50"/>
      <c r="D435" s="50">
        <f>D436</f>
        <v>895.2</v>
      </c>
      <c r="E435" s="163"/>
      <c r="F435" s="163"/>
    </row>
    <row r="436" spans="1:6" ht="12.75">
      <c r="A436" s="121" t="s">
        <v>73</v>
      </c>
      <c r="B436" s="50" t="s">
        <v>386</v>
      </c>
      <c r="C436" s="50">
        <v>300</v>
      </c>
      <c r="D436" s="50">
        <f>D437</f>
        <v>895.2</v>
      </c>
      <c r="E436" s="163"/>
      <c r="F436" s="163"/>
    </row>
    <row r="437" spans="1:6" ht="12.75">
      <c r="A437" s="121" t="s">
        <v>74</v>
      </c>
      <c r="B437" s="50" t="s">
        <v>386</v>
      </c>
      <c r="C437" s="50">
        <v>310</v>
      </c>
      <c r="D437" s="50">
        <f>прил7!G265</f>
        <v>895.2</v>
      </c>
      <c r="E437" s="163"/>
      <c r="F437" s="163"/>
    </row>
    <row r="438" spans="1:6" ht="28.5" customHeight="1">
      <c r="A438" s="34" t="s">
        <v>354</v>
      </c>
      <c r="B438" s="70" t="s">
        <v>311</v>
      </c>
      <c r="C438" s="70"/>
      <c r="D438" s="87">
        <f>D439</f>
        <v>2000</v>
      </c>
      <c r="E438" s="163"/>
      <c r="F438" s="163"/>
    </row>
    <row r="439" spans="1:6" ht="12.75">
      <c r="A439" s="121" t="s">
        <v>109</v>
      </c>
      <c r="B439" s="70" t="s">
        <v>311</v>
      </c>
      <c r="C439" s="70" t="s">
        <v>106</v>
      </c>
      <c r="D439" s="75">
        <f>D440</f>
        <v>2000</v>
      </c>
      <c r="E439" s="163"/>
      <c r="F439" s="163"/>
    </row>
    <row r="440" spans="1:6" ht="12.75">
      <c r="A440" s="121" t="s">
        <v>110</v>
      </c>
      <c r="B440" s="70" t="s">
        <v>311</v>
      </c>
      <c r="C440" s="70" t="s">
        <v>207</v>
      </c>
      <c r="D440" s="75">
        <f>прил7!G132</f>
        <v>2000</v>
      </c>
      <c r="E440" s="163"/>
      <c r="F440" s="163"/>
    </row>
    <row r="441" spans="1:6" ht="25.5">
      <c r="A441" s="39" t="s">
        <v>100</v>
      </c>
      <c r="B441" s="102" t="s">
        <v>24</v>
      </c>
      <c r="C441" s="102"/>
      <c r="D441" s="101">
        <f>D444+D442</f>
        <v>20621</v>
      </c>
      <c r="E441" s="101" t="e">
        <f>E444</f>
        <v>#REF!</v>
      </c>
      <c r="F441" s="101" t="e">
        <f>F444</f>
        <v>#REF!</v>
      </c>
    </row>
    <row r="442" spans="1:6" ht="12.75">
      <c r="A442" s="121" t="s">
        <v>109</v>
      </c>
      <c r="B442" s="102" t="s">
        <v>24</v>
      </c>
      <c r="C442" s="102" t="s">
        <v>106</v>
      </c>
      <c r="D442" s="101">
        <f>D443</f>
        <v>210</v>
      </c>
      <c r="E442" s="101"/>
      <c r="F442" s="101"/>
    </row>
    <row r="443" spans="1:6" ht="12.75">
      <c r="A443" s="121" t="s">
        <v>110</v>
      </c>
      <c r="B443" s="102" t="s">
        <v>24</v>
      </c>
      <c r="C443" s="102" t="s">
        <v>207</v>
      </c>
      <c r="D443" s="101">
        <f>прил7!G268</f>
        <v>210</v>
      </c>
      <c r="E443" s="101"/>
      <c r="F443" s="101"/>
    </row>
    <row r="444" spans="1:6" ht="12.75">
      <c r="A444" s="121" t="s">
        <v>73</v>
      </c>
      <c r="B444" s="102" t="s">
        <v>24</v>
      </c>
      <c r="C444" s="102" t="s">
        <v>70</v>
      </c>
      <c r="D444" s="101">
        <f>D445</f>
        <v>20411</v>
      </c>
      <c r="E444" s="101" t="e">
        <f>E445+#REF!</f>
        <v>#REF!</v>
      </c>
      <c r="F444" s="101" t="e">
        <f>F445+#REF!</f>
        <v>#REF!</v>
      </c>
    </row>
    <row r="445" spans="1:6" ht="12.75">
      <c r="A445" s="129" t="s">
        <v>74</v>
      </c>
      <c r="B445" s="102" t="s">
        <v>24</v>
      </c>
      <c r="C445" s="102" t="s">
        <v>71</v>
      </c>
      <c r="D445" s="101">
        <f>прил7!G270</f>
        <v>20411</v>
      </c>
      <c r="E445" s="101" t="e">
        <f>#REF!</f>
        <v>#REF!</v>
      </c>
      <c r="F445" s="101" t="e">
        <f>#REF!</f>
        <v>#REF!</v>
      </c>
    </row>
    <row r="446" spans="1:6" ht="38.25">
      <c r="A446" s="128" t="s">
        <v>359</v>
      </c>
      <c r="B446" s="70" t="s">
        <v>344</v>
      </c>
      <c r="C446" s="70"/>
      <c r="D446" s="65">
        <f aca="true" t="shared" si="68" ref="D446:F447">D447</f>
        <v>1448</v>
      </c>
      <c r="E446" s="65" t="e">
        <f t="shared" si="68"/>
        <v>#REF!</v>
      </c>
      <c r="F446" s="65" t="e">
        <f t="shared" si="68"/>
        <v>#REF!</v>
      </c>
    </row>
    <row r="447" spans="1:6" ht="15.75" customHeight="1">
      <c r="A447" s="128" t="s">
        <v>59</v>
      </c>
      <c r="B447" s="70" t="s">
        <v>344</v>
      </c>
      <c r="C447" s="70" t="s">
        <v>56</v>
      </c>
      <c r="D447" s="65">
        <f t="shared" si="68"/>
        <v>1448</v>
      </c>
      <c r="E447" s="65" t="e">
        <f t="shared" si="68"/>
        <v>#REF!</v>
      </c>
      <c r="F447" s="65" t="e">
        <f t="shared" si="68"/>
        <v>#REF!</v>
      </c>
    </row>
    <row r="448" spans="1:6" s="4" customFormat="1" ht="12.75">
      <c r="A448" s="128" t="s">
        <v>83</v>
      </c>
      <c r="B448" s="70" t="s">
        <v>344</v>
      </c>
      <c r="C448" s="70" t="s">
        <v>57</v>
      </c>
      <c r="D448" s="65">
        <f>прил7!G219</f>
        <v>1448</v>
      </c>
      <c r="E448" s="65" t="e">
        <f>#REF!</f>
        <v>#REF!</v>
      </c>
      <c r="F448" s="65" t="e">
        <f>#REF!</f>
        <v>#REF!</v>
      </c>
    </row>
    <row r="449" spans="1:6" ht="63.75">
      <c r="A449" s="34" t="s">
        <v>86</v>
      </c>
      <c r="B449" s="70" t="s">
        <v>321</v>
      </c>
      <c r="C449" s="70"/>
      <c r="D449" s="79">
        <f aca="true" t="shared" si="69" ref="D449:F450">D450</f>
        <v>597</v>
      </c>
      <c r="E449" s="79" t="e">
        <f t="shared" si="69"/>
        <v>#REF!</v>
      </c>
      <c r="F449" s="79" t="e">
        <f t="shared" si="69"/>
        <v>#REF!</v>
      </c>
    </row>
    <row r="450" spans="1:6" ht="14.25" customHeight="1">
      <c r="A450" s="121" t="s">
        <v>59</v>
      </c>
      <c r="B450" s="70" t="s">
        <v>321</v>
      </c>
      <c r="C450" s="70" t="s">
        <v>56</v>
      </c>
      <c r="D450" s="26">
        <f t="shared" si="69"/>
        <v>597</v>
      </c>
      <c r="E450" s="26" t="e">
        <f t="shared" si="69"/>
        <v>#REF!</v>
      </c>
      <c r="F450" s="26" t="e">
        <f t="shared" si="69"/>
        <v>#REF!</v>
      </c>
    </row>
    <row r="451" spans="1:6" ht="12.75">
      <c r="A451" s="121" t="s">
        <v>83</v>
      </c>
      <c r="B451" s="70" t="s">
        <v>321</v>
      </c>
      <c r="C451" s="70" t="s">
        <v>57</v>
      </c>
      <c r="D451" s="79">
        <f>прил7!G209</f>
        <v>597</v>
      </c>
      <c r="E451" s="79" t="e">
        <f>#REF!</f>
        <v>#REF!</v>
      </c>
      <c r="F451" s="79" t="e">
        <f>#REF!</f>
        <v>#REF!</v>
      </c>
    </row>
    <row r="452" spans="1:6" ht="12.75">
      <c r="A452" s="131" t="s">
        <v>6</v>
      </c>
      <c r="B452" s="60" t="s">
        <v>316</v>
      </c>
      <c r="C452" s="60"/>
      <c r="D452" s="60">
        <f aca="true" t="shared" si="70" ref="D452:F453">D453</f>
        <v>12605</v>
      </c>
      <c r="E452" s="60" t="e">
        <f t="shared" si="70"/>
        <v>#REF!</v>
      </c>
      <c r="F452" s="60" t="e">
        <f t="shared" si="70"/>
        <v>#REF!</v>
      </c>
    </row>
    <row r="453" spans="1:6" ht="14.25" customHeight="1">
      <c r="A453" s="128" t="s">
        <v>59</v>
      </c>
      <c r="B453" s="60" t="s">
        <v>316</v>
      </c>
      <c r="C453" s="60">
        <v>600</v>
      </c>
      <c r="D453" s="60">
        <f t="shared" si="70"/>
        <v>12605</v>
      </c>
      <c r="E453" s="60" t="e">
        <f t="shared" si="70"/>
        <v>#REF!</v>
      </c>
      <c r="F453" s="60" t="e">
        <f t="shared" si="70"/>
        <v>#REF!</v>
      </c>
    </row>
    <row r="454" spans="1:6" ht="12.75">
      <c r="A454" s="128" t="s">
        <v>83</v>
      </c>
      <c r="B454" s="60" t="s">
        <v>316</v>
      </c>
      <c r="C454" s="60">
        <v>610</v>
      </c>
      <c r="D454" s="60">
        <f>прил7!G322+прил7!G432+прил7!G531+прил7!G585</f>
        <v>12605</v>
      </c>
      <c r="E454" s="60" t="e">
        <f>#REF!+#REF!+#REF!</f>
        <v>#REF!</v>
      </c>
      <c r="F454" s="60" t="e">
        <f>#REF!+#REF!+#REF!</f>
        <v>#REF!</v>
      </c>
    </row>
    <row r="455" spans="1:6" ht="12.75">
      <c r="A455" s="142" t="s">
        <v>377</v>
      </c>
      <c r="B455" s="200"/>
      <c r="C455" s="97"/>
      <c r="D455" s="139">
        <f>D379+D342</f>
        <v>245677.2</v>
      </c>
      <c r="E455" s="201" t="e">
        <f>E379+E342</f>
        <v>#REF!</v>
      </c>
      <c r="F455" s="201" t="e">
        <f>F379+F342</f>
        <v>#REF!</v>
      </c>
    </row>
    <row r="456" spans="1:6" ht="12.75">
      <c r="A456" s="194" t="s">
        <v>336</v>
      </c>
      <c r="B456" s="202"/>
      <c r="C456" s="47"/>
      <c r="D456" s="139">
        <f>D455+D341</f>
        <v>1558979.3</v>
      </c>
      <c r="E456" s="139" t="e">
        <f>E455+E341</f>
        <v>#REF!</v>
      </c>
      <c r="F456" s="139" t="e">
        <f>F455+F341</f>
        <v>#REF!</v>
      </c>
    </row>
  </sheetData>
  <mergeCells count="3">
    <mergeCell ref="A4:F4"/>
    <mergeCell ref="B3:F3"/>
    <mergeCell ref="B1:D1"/>
  </mergeCells>
  <printOptions/>
  <pageMargins left="0.4330708661417323" right="0.2362204724409449" top="0.3937007874015748" bottom="0.2362204724409449" header="0.07874015748031496" footer="0.2362204724409449"/>
  <pageSetup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Валькова</cp:lastModifiedBy>
  <cp:lastPrinted>2014-04-14T06:13:05Z</cp:lastPrinted>
  <dcterms:created xsi:type="dcterms:W3CDTF">1996-10-08T23:32:33Z</dcterms:created>
  <dcterms:modified xsi:type="dcterms:W3CDTF">2014-06-03T10:12:48Z</dcterms:modified>
  <cp:category/>
  <cp:version/>
  <cp:contentType/>
  <cp:contentStatus/>
</cp:coreProperties>
</file>